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ulf_hamnas_nif_idrett_no/Documents/Sportslig/SportBowlingNorge/Oljeprofiler/SBN/Brunswick/"/>
    </mc:Choice>
  </mc:AlternateContent>
  <xr:revisionPtr revIDLastSave="1" documentId="8_{4B163181-6C8F-7B4D-892A-6BFC019E7BEC}" xr6:coauthVersionLast="46" xr6:coauthVersionMax="46" xr10:uidLastSave="{9A1E0ABD-2406-D04C-891A-BE36771F0143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34640" yWindow="-3100" windowWidth="32560" windowHeight="200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Split">Sheet2!$D$16:$D$17</definedName>
    <definedName name="Start">Sheet2!$D$31:$D$88</definedName>
    <definedName name="Start_oil">Sheet2!$D$11:$D$14</definedName>
    <definedName name="transition">Sheet2!$F$15:$F$71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S55" i="2" l="1"/>
  <c r="A55" i="2"/>
  <c r="O55" i="2"/>
  <c r="L55" i="2"/>
  <c r="I55" i="2"/>
  <c r="E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<sst xmlns="http://schemas.openxmlformats.org/spreadsheetml/2006/main" count="451" uniqueCount="170">
  <si>
    <t>Official Lane Maintenance Provider</t>
  </si>
  <si>
    <t>Pattern Information</t>
  </si>
  <si>
    <t>Pattern Parameters</t>
  </si>
  <si>
    <t>Supplies Information</t>
  </si>
  <si>
    <t>Date</t>
  </si>
  <si>
    <t>Split Pattern</t>
  </si>
  <si>
    <t>No</t>
  </si>
  <si>
    <t>Lane Cleaner</t>
  </si>
  <si>
    <t>Pattern Type</t>
  </si>
  <si>
    <t>Pattern Name</t>
  </si>
  <si>
    <t>Cleaner Mixture Ratio</t>
  </si>
  <si>
    <t>:</t>
  </si>
  <si>
    <t>Pattern Difficulty</t>
  </si>
  <si>
    <t>Start Cleaner Spray</t>
  </si>
  <si>
    <t>Pattern Volume (ml)</t>
  </si>
  <si>
    <t>Start Squeegee</t>
  </si>
  <si>
    <t>Cleaner Spray End Distance</t>
  </si>
  <si>
    <t>Start Oiling</t>
  </si>
  <si>
    <t>Surface Information</t>
  </si>
  <si>
    <t>Lane Conditioner</t>
  </si>
  <si>
    <t>Surface Type</t>
  </si>
  <si>
    <t>SPORT</t>
  </si>
  <si>
    <t>&lt;4</t>
  </si>
  <si>
    <t>: 1</t>
  </si>
  <si>
    <t>USBC Ratio Definitions</t>
  </si>
  <si>
    <t>Surface Brand</t>
  </si>
  <si>
    <t>CHALLENGE</t>
  </si>
  <si>
    <t>4-8</t>
  </si>
  <si>
    <t>Notes</t>
  </si>
  <si>
    <t>Age</t>
  </si>
  <si>
    <t>RECREATIONAL</t>
  </si>
  <si>
    <t>&gt;8</t>
  </si>
  <si>
    <t>Zone</t>
  </si>
  <si>
    <t>Zone End Distance</t>
  </si>
  <si>
    <t>Pattern Ratio by Volume</t>
  </si>
  <si>
    <t xml:space="preserve"> (3-7:18-18)</t>
  </si>
  <si>
    <t>Zone Ratio</t>
  </si>
  <si>
    <t>L</t>
  </si>
  <si>
    <t>R</t>
  </si>
  <si>
    <t>Zone Volume (ml)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</si>
  <si>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</si>
  <si>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</si>
  <si>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</si>
  <si>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</si>
  <si>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</si>
  <si>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</si>
  <si>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</si>
  <si>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</si>
  <si>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</si>
  <si>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</si>
  <si>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</si>
  <si>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</si>
  <si>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</si>
  <si>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</si>
  <si>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</si>
  <si>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</si>
  <si>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</si>
  <si>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</si>
  <si>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</si>
  <si>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</si>
  <si>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</si>
  <si>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</si>
  <si>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</si>
  <si>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</si>
  <si>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</si>
  <si>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</si>
  <si>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</si>
  <si>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</si>
  <si>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</si>
  <si>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</si>
  <si>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</si>
  <si>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</si>
  <si>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</si>
  <si>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</si>
  <si>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</si>
  <si>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</si>
  <si>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</si>
  <si>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</si>
  <si>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</si>
  <si>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</si>
  <si>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</si>
  <si>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Crosswise Ratios (by units)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</si>
  <si>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</si>
  <si>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Zone 1</t>
  </si>
  <si>
    <t>Average</t>
  </si>
  <si>
    <t>Ratio</t>
  </si>
  <si>
    <t>Zone 5</t>
  </si>
  <si>
    <t>3L-7L</t>
  </si>
  <si>
    <t>Left =</t>
  </si>
  <si>
    <t>3R-7R</t>
  </si>
  <si>
    <t>Right=</t>
  </si>
  <si>
    <t>18L-18R</t>
  </si>
  <si>
    <t>Center =</t>
  </si>
  <si>
    <t>Center=</t>
  </si>
  <si>
    <t>Zone 2</t>
  </si>
  <si>
    <t>Zone 6</t>
  </si>
  <si>
    <t>Zone 3</t>
  </si>
  <si>
    <t>Zone 7</t>
  </si>
  <si>
    <t>Zone 4</t>
  </si>
  <si>
    <t>Zone 8</t>
  </si>
  <si>
    <t>The above crosswise ratios are calculated by the average units of oil for boards 18L - 18R and divided by the average units of oil for board 3 - 7 left and right.</t>
  </si>
  <si>
    <t>3L-7L:18L-18R</t>
  </si>
  <si>
    <t>8L-12L:18L-18R</t>
  </si>
  <si>
    <t>13L-17L:18L-18R</t>
  </si>
  <si>
    <t>18L-18R:17R-13R</t>
  </si>
  <si>
    <t>18L-18R:12R-8R</t>
  </si>
  <si>
    <t>18L-18R:7R-3R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</si>
  <si>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</si>
  <si>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</si>
  <si>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</si>
  <si>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</si>
  <si>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</si>
  <si>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</si>
  <si>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Lengthwise Ratio By Area</t>
  </si>
  <si>
    <t>Left</t>
  </si>
  <si>
    <t>Center</t>
  </si>
  <si>
    <t>Right</t>
  </si>
  <si>
    <t>Lengthwise Ratio By Board (units &amp; ml)</t>
  </si>
  <si>
    <t xml:space="preserve">Zone </t>
  </si>
  <si>
    <t>The lengthwise ratios are calculated from the volumes in the first zone.</t>
  </si>
  <si>
    <t>Total</t>
  </si>
  <si>
    <t>Type</t>
  </si>
  <si>
    <t>Synthetic</t>
  </si>
  <si>
    <t>Mode</t>
  </si>
  <si>
    <t>Clean</t>
  </si>
  <si>
    <t>Conditioner</t>
  </si>
  <si>
    <t>Command</t>
  </si>
  <si>
    <t>Wood</t>
  </si>
  <si>
    <t>Oil</t>
  </si>
  <si>
    <t>Absolute HV</t>
  </si>
  <si>
    <t>Clean &amp; Oil</t>
  </si>
  <si>
    <t>Absolute Control</t>
  </si>
  <si>
    <t>Brand</t>
  </si>
  <si>
    <t>Brunswick Anvil Lane</t>
  </si>
  <si>
    <t>Absolute</t>
  </si>
  <si>
    <t>Brunswick Pro Lane</t>
  </si>
  <si>
    <t>SLOW</t>
  </si>
  <si>
    <t>Control LV</t>
  </si>
  <si>
    <t>Brunswick Glo Anvil - 3/8"</t>
  </si>
  <si>
    <t>Speed</t>
  </si>
  <si>
    <t>MEDIUM</t>
  </si>
  <si>
    <t>Control</t>
  </si>
  <si>
    <t>AMF HPL</t>
  </si>
  <si>
    <t>FAST</t>
  </si>
  <si>
    <t>Authority22 W22</t>
  </si>
  <si>
    <t>AMF SPL</t>
  </si>
  <si>
    <t>Custom</t>
  </si>
  <si>
    <t>Waterbased</t>
  </si>
  <si>
    <t>Start Oil</t>
  </si>
  <si>
    <t>Urethane</t>
  </si>
  <si>
    <t>Moisture Cure Urethane</t>
  </si>
  <si>
    <t>100% Solids</t>
  </si>
  <si>
    <t>Guardian/Barricade</t>
  </si>
  <si>
    <t>Cleaner Transition</t>
  </si>
  <si>
    <t>Lane Shield</t>
  </si>
  <si>
    <t>Split</t>
  </si>
  <si>
    <t>Yes</t>
  </si>
  <si>
    <t>Difficulty</t>
  </si>
  <si>
    <t xml:space="preserve">Low </t>
  </si>
  <si>
    <t>Pattern #</t>
  </si>
  <si>
    <t>Medium</t>
  </si>
  <si>
    <t>High</t>
  </si>
  <si>
    <t>20+</t>
  </si>
  <si>
    <t>Class</t>
  </si>
  <si>
    <t>Recreational</t>
  </si>
  <si>
    <t>Challenge</t>
  </si>
  <si>
    <t>Sport</t>
  </si>
  <si>
    <t>Training</t>
  </si>
  <si>
    <t>Start</t>
  </si>
  <si>
    <t>SBN264125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</si>
</sst>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54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7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6" fillId="2" borderId="4" xfId="0" applyFont="1" applyFill="1" applyBorder="1"/>
    <xf numFmtId="164" fontId="17" fillId="2" borderId="5" xfId="0" applyNumberFormat="1" applyFont="1" applyFill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/>
    </xf>
    <xf numFmtId="164" fontId="17" fillId="2" borderId="7" xfId="0" applyNumberFormat="1" applyFont="1" applyFill="1" applyBorder="1" applyAlignment="1">
      <alignment horizontal="center"/>
    </xf>
    <xf numFmtId="0" fontId="20" fillId="5" borderId="0" xfId="0" applyFont="1" applyFill="1" applyBorder="1" applyAlignment="1"/>
    <xf numFmtId="0" fontId="21" fillId="5" borderId="0" xfId="0" applyFont="1" applyFill="1" applyBorder="1"/>
    <xf numFmtId="0" fontId="12" fillId="0" borderId="0" xfId="0" applyFont="1"/>
    <xf numFmtId="0" fontId="18" fillId="5" borderId="0" xfId="0" applyFont="1" applyFill="1" applyBorder="1" applyAlignment="1"/>
    <xf numFmtId="0" fontId="21" fillId="5" borderId="23" xfId="0" applyFont="1" applyFill="1" applyBorder="1"/>
    <xf numFmtId="0" fontId="12" fillId="5" borderId="0" xfId="0" applyFont="1" applyFill="1" applyBorder="1" applyAlignment="1"/>
    <xf numFmtId="0" fontId="8" fillId="5" borderId="15" xfId="0" applyFont="1" applyFill="1" applyBorder="1"/>
    <xf numFmtId="0" fontId="22" fillId="3" borderId="22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 applyBorder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2" fillId="3" borderId="28" xfId="0" applyFont="1" applyFill="1" applyBorder="1" applyAlignment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4" fillId="2" borderId="13" xfId="0" applyFont="1" applyFill="1" applyBorder="1" applyAlignment="1"/>
    <xf numFmtId="0" fontId="24" fillId="2" borderId="0" xfId="0" applyFont="1" applyFill="1" applyBorder="1" applyAlignment="1"/>
    <xf numFmtId="0" fontId="3" fillId="5" borderId="0" xfId="0" applyFont="1" applyFill="1" applyBorder="1" applyAlignment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1" fillId="5" borderId="14" xfId="0" applyFont="1" applyFill="1" applyBorder="1"/>
    <xf numFmtId="0" fontId="21" fillId="5" borderId="31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8" fillId="2" borderId="0" xfId="0" applyFont="1" applyFill="1" applyBorder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164" fontId="27" fillId="5" borderId="10" xfId="0" applyNumberFormat="1" applyFont="1" applyFill="1" applyBorder="1" applyAlignment="1">
      <alignment horizontal="right" vertical="center"/>
    </xf>
    <xf numFmtId="0" fontId="28" fillId="5" borderId="0" xfId="0" applyFont="1" applyFill="1" applyBorder="1" applyAlignment="1">
      <alignment vertical="center"/>
    </xf>
    <xf numFmtId="0" fontId="28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 applyAlignment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/>
    <xf numFmtId="0" fontId="9" fillId="7" borderId="18" xfId="0" applyFont="1" applyFill="1" applyBorder="1" applyAlignment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 applyBorder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0" fillId="2" borderId="0" xfId="0" applyFont="1" applyFill="1" applyBorder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3" fillId="5" borderId="0" xfId="0" applyFont="1" applyFill="1"/>
    <xf numFmtId="1" fontId="0" fillId="5" borderId="0" xfId="0" applyNumberFormat="1" applyFill="1"/>
    <xf numFmtId="49" fontId="4" fillId="5" borderId="0" xfId="0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6" fillId="2" borderId="40" xfId="0" applyFont="1" applyFill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0" fontId="16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7" fillId="2" borderId="3" xfId="0" applyNumberFormat="1" applyFont="1" applyFill="1" applyBorder="1" applyAlignment="1">
      <alignment horizontal="center"/>
    </xf>
    <xf numFmtId="164" fontId="17" fillId="2" borderId="34" xfId="0" applyNumberFormat="1" applyFont="1" applyFill="1" applyBorder="1" applyAlignment="1">
      <alignment horizontal="center"/>
    </xf>
    <xf numFmtId="164" fontId="17" fillId="2" borderId="25" xfId="0" applyNumberFormat="1" applyFont="1" applyFill="1" applyBorder="1" applyAlignment="1">
      <alignment horizontal="center"/>
    </xf>
    <xf numFmtId="164" fontId="17" fillId="2" borderId="35" xfId="0" applyNumberFormat="1" applyFont="1" applyFill="1" applyBorder="1" applyAlignment="1">
      <alignment horizontal="center"/>
    </xf>
    <xf numFmtId="164" fontId="17" fillId="2" borderId="26" xfId="0" applyNumberFormat="1" applyFont="1" applyFill="1" applyBorder="1" applyAlignment="1">
      <alignment horizontal="center"/>
    </xf>
    <xf numFmtId="164" fontId="17" fillId="2" borderId="27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vertical="center" wrapText="1"/>
    </xf>
    <xf numFmtId="1" fontId="19" fillId="5" borderId="5" xfId="0" applyNumberFormat="1" applyFont="1" applyFill="1" applyBorder="1" applyAlignment="1" applyProtection="1">
      <alignment horizontal="center" vertical="center"/>
      <protection locked="0"/>
    </xf>
    <xf numFmtId="1" fontId="19" fillId="5" borderId="6" xfId="0" applyNumberFormat="1" applyFont="1" applyFill="1" applyBorder="1" applyAlignment="1" applyProtection="1">
      <alignment horizontal="center" vertical="center"/>
      <protection locked="0"/>
    </xf>
    <xf numFmtId="1" fontId="19" fillId="5" borderId="7" xfId="0" applyNumberFormat="1" applyFont="1" applyFill="1" applyBorder="1" applyAlignment="1" applyProtection="1">
      <alignment horizontal="center" vertical="center"/>
      <protection locked="0"/>
    </xf>
    <xf numFmtId="1" fontId="19" fillId="5" borderId="34" xfId="0" applyNumberFormat="1" applyFont="1" applyFill="1" applyBorder="1" applyAlignment="1" applyProtection="1">
      <alignment horizontal="center" vertical="center"/>
      <protection locked="0"/>
    </xf>
    <xf numFmtId="1" fontId="19" fillId="5" borderId="3" xfId="0" applyNumberFormat="1" applyFont="1" applyFill="1" applyBorder="1" applyAlignment="1" applyProtection="1">
      <alignment horizontal="center" vertical="center"/>
      <protection locked="0"/>
    </xf>
    <xf numFmtId="1" fontId="19" fillId="5" borderId="25" xfId="0" applyNumberFormat="1" applyFont="1" applyFill="1" applyBorder="1" applyAlignment="1" applyProtection="1">
      <alignment horizontal="center" vertical="center"/>
      <protection locked="0"/>
    </xf>
    <xf numFmtId="1" fontId="19" fillId="5" borderId="35" xfId="0" applyNumberFormat="1" applyFont="1" applyFill="1" applyBorder="1" applyAlignment="1" applyProtection="1">
      <alignment horizontal="center" vertical="center"/>
      <protection locked="0"/>
    </xf>
    <xf numFmtId="1" fontId="19" fillId="5" borderId="26" xfId="0" applyNumberFormat="1" applyFont="1" applyFill="1" applyBorder="1" applyAlignment="1" applyProtection="1">
      <alignment horizontal="center" vertical="center"/>
      <protection locked="0"/>
    </xf>
    <xf numFmtId="1" fontId="19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0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35" fillId="0" borderId="0" xfId="1" applyFont="1" applyBorder="1"/>
    <xf numFmtId="0" fontId="1" fillId="0" borderId="0" xfId="1"/>
    <xf numFmtId="0" fontId="35" fillId="0" borderId="0" xfId="1" applyFont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7" fillId="0" borderId="0" xfId="1" applyFont="1" applyBorder="1" applyAlignment="1">
      <alignment horizontal="center" vertical="center"/>
    </xf>
    <xf numFmtId="0" fontId="21" fillId="5" borderId="18" xfId="0" applyFont="1" applyFill="1" applyBorder="1"/>
    <xf numFmtId="0" fontId="21" fillId="5" borderId="32" xfId="0" applyFont="1" applyFill="1" applyBorder="1"/>
    <xf numFmtId="0" fontId="3" fillId="5" borderId="18" xfId="0" applyFont="1" applyFill="1" applyBorder="1" applyAlignment="1" applyProtection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" fillId="0" borderId="0" xfId="1" applyBorder="1"/>
    <xf numFmtId="0" fontId="38" fillId="0" borderId="0" xfId="1" applyFont="1" applyBorder="1" applyAlignment="1">
      <alignment horizontal="center" vertical="center"/>
    </xf>
    <xf numFmtId="0" fontId="41" fillId="0" borderId="0" xfId="1" applyFont="1" applyBorder="1" applyAlignment="1">
      <alignment horizontal="center" vertical="center"/>
    </xf>
    <xf numFmtId="0" fontId="41" fillId="0" borderId="0" xfId="1" applyFont="1" applyBorder="1" applyAlignment="1" applyProtection="1">
      <alignment horizontal="center" vertical="center"/>
    </xf>
    <xf numFmtId="49" fontId="33" fillId="5" borderId="18" xfId="0" applyNumberFormat="1" applyFont="1" applyFill="1" applyBorder="1" applyAlignment="1" applyProtection="1">
      <alignment vertical="center" wrapText="1"/>
    </xf>
    <xf numFmtId="0" fontId="3" fillId="5" borderId="0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2" fillId="5" borderId="18" xfId="0" applyFont="1" applyFill="1" applyBorder="1" applyAlignment="1" applyProtection="1">
      <alignment vertical="center"/>
    </xf>
    <xf numFmtId="0" fontId="2" fillId="5" borderId="13" xfId="0" applyFont="1" applyFill="1" applyBorder="1" applyAlignment="1"/>
    <xf numFmtId="0" fontId="2" fillId="5" borderId="18" xfId="0" applyFont="1" applyFill="1" applyBorder="1" applyAlignment="1"/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/>
    <xf numFmtId="0" fontId="2" fillId="5" borderId="0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Border="1" applyAlignment="1">
      <alignment horizontal="right"/>
    </xf>
    <xf numFmtId="2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horizontal="lef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7" fillId="5" borderId="10" xfId="0" applyNumberFormat="1" applyFont="1" applyFill="1" applyBorder="1" applyAlignment="1">
      <alignment horizontal="right" vertical="center"/>
    </xf>
    <xf numFmtId="2" fontId="27" fillId="5" borderId="12" xfId="0" applyNumberFormat="1" applyFont="1" applyFill="1" applyBorder="1" applyAlignment="1">
      <alignment horizontal="right" vertical="center"/>
    </xf>
    <xf numFmtId="0" fontId="25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2" fontId="27" fillId="5" borderId="10" xfId="0" applyNumberFormat="1" applyFont="1" applyFill="1" applyBorder="1" applyAlignment="1">
      <alignment horizontal="center" vertical="center"/>
    </xf>
    <xf numFmtId="2" fontId="27" fillId="5" borderId="11" xfId="0" applyNumberFormat="1" applyFont="1" applyFill="1" applyBorder="1" applyAlignment="1">
      <alignment horizontal="center" vertical="center"/>
    </xf>
    <xf numFmtId="2" fontId="27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4" fillId="5" borderId="0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9" fillId="5" borderId="10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49" fontId="33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7" fillId="2" borderId="20" xfId="0" applyFont="1" applyFill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6" fillId="10" borderId="10" xfId="1" applyNumberFormat="1" applyFont="1" applyFill="1" applyBorder="1" applyAlignment="1">
      <alignment horizontal="center" vertical="center" wrapText="1"/>
    </xf>
    <xf numFmtId="0" fontId="36" fillId="10" borderId="11" xfId="1" applyNumberFormat="1" applyFont="1" applyFill="1" applyBorder="1" applyAlignment="1">
      <alignment horizontal="center" vertical="center" wrapText="1"/>
    </xf>
    <xf numFmtId="0" fontId="36" fillId="10" borderId="12" xfId="1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30</c:v>
                </c:pt>
                <c:pt idx="1">
                  <c:v>30</c:v>
                </c:pt>
                <c:pt idx="2">
                  <c:v>33</c:v>
                </c:pt>
                <c:pt idx="3">
                  <c:v>35</c:v>
                </c:pt>
                <c:pt idx="4">
                  <c:v>38</c:v>
                </c:pt>
                <c:pt idx="5">
                  <c:v>43</c:v>
                </c:pt>
                <c:pt idx="6">
                  <c:v>50</c:v>
                </c:pt>
                <c:pt idx="7">
                  <c:v>63</c:v>
                </c:pt>
                <c:pt idx="8">
                  <c:v>70</c:v>
                </c:pt>
                <c:pt idx="9">
                  <c:v>73</c:v>
                </c:pt>
                <c:pt idx="10">
                  <c:v>73</c:v>
                </c:pt>
                <c:pt idx="11">
                  <c:v>73</c:v>
                </c:pt>
                <c:pt idx="12">
                  <c:v>80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90</c:v>
                </c:pt>
                <c:pt idx="25">
                  <c:v>80</c:v>
                </c:pt>
                <c:pt idx="26">
                  <c:v>80</c:v>
                </c:pt>
                <c:pt idx="27">
                  <c:v>73</c:v>
                </c:pt>
                <c:pt idx="28">
                  <c:v>73</c:v>
                </c:pt>
                <c:pt idx="29">
                  <c:v>73</c:v>
                </c:pt>
                <c:pt idx="30">
                  <c:v>70</c:v>
                </c:pt>
                <c:pt idx="31">
                  <c:v>63</c:v>
                </c:pt>
                <c:pt idx="32">
                  <c:v>50</c:v>
                </c:pt>
                <c:pt idx="33">
                  <c:v>43</c:v>
                </c:pt>
                <c:pt idx="34">
                  <c:v>38</c:v>
                </c:pt>
                <c:pt idx="35">
                  <c:v>35</c:v>
                </c:pt>
                <c:pt idx="36">
                  <c:v>33</c:v>
                </c:pt>
                <c:pt idx="37">
                  <c:v>30</c:v>
                </c:pt>
                <c:pt idx="3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28</c:v>
                </c:pt>
                <c:pt idx="5">
                  <c:v>36</c:v>
                </c:pt>
                <c:pt idx="6">
                  <c:v>40</c:v>
                </c:pt>
                <c:pt idx="7">
                  <c:v>45</c:v>
                </c:pt>
                <c:pt idx="8">
                  <c:v>55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65</c:v>
                </c:pt>
                <c:pt idx="13">
                  <c:v>70</c:v>
                </c:pt>
                <c:pt idx="14">
                  <c:v>70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70</c:v>
                </c:pt>
                <c:pt idx="25">
                  <c:v>70</c:v>
                </c:pt>
                <c:pt idx="26">
                  <c:v>65</c:v>
                </c:pt>
                <c:pt idx="27">
                  <c:v>65</c:v>
                </c:pt>
                <c:pt idx="28">
                  <c:v>60</c:v>
                </c:pt>
                <c:pt idx="29">
                  <c:v>55</c:v>
                </c:pt>
                <c:pt idx="30">
                  <c:v>55</c:v>
                </c:pt>
                <c:pt idx="31">
                  <c:v>45</c:v>
                </c:pt>
                <c:pt idx="32">
                  <c:v>40</c:v>
                </c:pt>
                <c:pt idx="33">
                  <c:v>36</c:v>
                </c:pt>
                <c:pt idx="34">
                  <c:v>28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18</c:v>
                </c:pt>
                <c:pt idx="5">
                  <c:v>23</c:v>
                </c:pt>
                <c:pt idx="6">
                  <c:v>28</c:v>
                </c:pt>
                <c:pt idx="7">
                  <c:v>30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51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52</c:v>
                </c:pt>
                <c:pt idx="21">
                  <c:v>52</c:v>
                </c:pt>
                <c:pt idx="22">
                  <c:v>52</c:v>
                </c:pt>
                <c:pt idx="23">
                  <c:v>52</c:v>
                </c:pt>
                <c:pt idx="24">
                  <c:v>51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38</c:v>
                </c:pt>
                <c:pt idx="29">
                  <c:v>35</c:v>
                </c:pt>
                <c:pt idx="30">
                  <c:v>35</c:v>
                </c:pt>
                <c:pt idx="31">
                  <c:v>30</c:v>
                </c:pt>
                <c:pt idx="32">
                  <c:v>28</c:v>
                </c:pt>
                <c:pt idx="33">
                  <c:v>23</c:v>
                </c:pt>
                <c:pt idx="34">
                  <c:v>18</c:v>
                </c:pt>
                <c:pt idx="35">
                  <c:v>12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nb-NO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nb-NO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0.24646706586826345</c:v>
                </c:pt>
                <c:pt idx="1">
                  <c:v>0.24646706586826345</c:v>
                </c:pt>
                <c:pt idx="2">
                  <c:v>0.26700598802395209</c:v>
                </c:pt>
                <c:pt idx="3">
                  <c:v>0.28377245508982035</c:v>
                </c:pt>
                <c:pt idx="4">
                  <c:v>0.35880239520958085</c:v>
                </c:pt>
                <c:pt idx="5">
                  <c:v>0.43089820359281439</c:v>
                </c:pt>
                <c:pt idx="6">
                  <c:v>0.49544910179640722</c:v>
                </c:pt>
                <c:pt idx="7">
                  <c:v>0.57257485029940125</c:v>
                </c:pt>
                <c:pt idx="8">
                  <c:v>0.65976047904191615</c:v>
                </c:pt>
                <c:pt idx="9">
                  <c:v>0.67107784431137729</c:v>
                </c:pt>
                <c:pt idx="10">
                  <c:v>0.71718562874251501</c:v>
                </c:pt>
                <c:pt idx="11">
                  <c:v>0.76832335329341317</c:v>
                </c:pt>
                <c:pt idx="12">
                  <c:v>0.79473053892215573</c:v>
                </c:pt>
                <c:pt idx="13">
                  <c:v>0.81359281437125741</c:v>
                </c:pt>
                <c:pt idx="14">
                  <c:v>0.87898203592814361</c:v>
                </c:pt>
                <c:pt idx="15">
                  <c:v>0.96910179640718552</c:v>
                </c:pt>
                <c:pt idx="16">
                  <c:v>0.96910179640718552</c:v>
                </c:pt>
                <c:pt idx="17">
                  <c:v>0.96910179640718552</c:v>
                </c:pt>
                <c:pt idx="18">
                  <c:v>0.96910179640718552</c:v>
                </c:pt>
                <c:pt idx="19">
                  <c:v>0.96910179640718552</c:v>
                </c:pt>
                <c:pt idx="20">
                  <c:v>0.96910179640718552</c:v>
                </c:pt>
                <c:pt idx="21">
                  <c:v>0.96910179640718552</c:v>
                </c:pt>
                <c:pt idx="22">
                  <c:v>0.96910179640718552</c:v>
                </c:pt>
                <c:pt idx="23">
                  <c:v>0.96910179640718552</c:v>
                </c:pt>
                <c:pt idx="24">
                  <c:v>0.87898203592814361</c:v>
                </c:pt>
                <c:pt idx="25">
                  <c:v>0.81359281437125741</c:v>
                </c:pt>
                <c:pt idx="26">
                  <c:v>0.79473053892215573</c:v>
                </c:pt>
                <c:pt idx="27">
                  <c:v>0.76832335329341317</c:v>
                </c:pt>
                <c:pt idx="28">
                  <c:v>0.71718562874251501</c:v>
                </c:pt>
                <c:pt idx="29">
                  <c:v>0.67107784431137729</c:v>
                </c:pt>
                <c:pt idx="30">
                  <c:v>0.65976047904191615</c:v>
                </c:pt>
                <c:pt idx="31">
                  <c:v>0.57257485029940125</c:v>
                </c:pt>
                <c:pt idx="32">
                  <c:v>0.49544910179640722</c:v>
                </c:pt>
                <c:pt idx="33">
                  <c:v>0.43089820359281439</c:v>
                </c:pt>
                <c:pt idx="34">
                  <c:v>0.35880239520958085</c:v>
                </c:pt>
                <c:pt idx="35">
                  <c:v>0.28377245508982035</c:v>
                </c:pt>
                <c:pt idx="36">
                  <c:v>0.26700598802395209</c:v>
                </c:pt>
                <c:pt idx="37">
                  <c:v>0.24646706586826345</c:v>
                </c:pt>
                <c:pt idx="38">
                  <c:v>0.24646706586826345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271670</xdr:colOff>
      <xdr:row>6</xdr:row>
      <xdr:rowOff>225289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21167</xdr:rowOff>
    </xdr:from>
    <xdr:to>
      <xdr:col>41</xdr:col>
      <xdr:colOff>63500</xdr:colOff>
      <xdr:row>61</xdr:row>
      <xdr:rowOff>105834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136949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138544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149016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445355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3" zoomScale="60" zoomScaleNormal="60" workbookViewId="0">
      <selection activeCell="T11" sqref="T11:U11"/>
    </sheetView>
  </sheetViews>
  <sheetFormatPr baseColWidth="10" defaultColWidth="8.83203125" defaultRowHeight="13"/>
  <cols>
    <col min="1" max="2" width="6" style="127" customWidth="1"/>
    <col min="3" max="41" width="6.6640625" style="127" customWidth="1"/>
    <col min="42" max="119" width="9.33203125" style="127" customWidth="1"/>
    <col min="120" max="16384" width="8.83203125" style="127"/>
  </cols>
  <sheetData>
    <row r="1" spans="1:41" ht="24.75" customHeight="1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>
      <c r="A2" s="75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3"/>
      <c r="O2" s="23"/>
      <c r="P2" s="23"/>
      <c r="Q2" s="23"/>
      <c r="R2" s="23"/>
      <c r="S2" s="20"/>
      <c r="T2" s="20"/>
      <c r="U2" s="20"/>
      <c r="V2" s="20"/>
      <c r="W2" s="229"/>
      <c r="X2" s="229"/>
      <c r="Y2" s="20"/>
      <c r="Z2" s="20"/>
      <c r="AA2" s="21"/>
      <c r="AB2" s="21"/>
      <c r="AC2" s="21"/>
      <c r="AD2" s="21"/>
      <c r="AE2" s="20"/>
      <c r="AF2" s="20"/>
      <c r="AG2" s="20"/>
      <c r="AH2" s="20"/>
      <c r="AI2" s="20"/>
      <c r="AJ2" s="21"/>
      <c r="AK2" s="21"/>
      <c r="AL2" s="21"/>
      <c r="AM2" s="21"/>
      <c r="AN2" s="21"/>
      <c r="AO2" s="181"/>
    </row>
    <row r="3" spans="1:41" ht="24.75" customHeight="1">
      <c r="A3" s="7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3"/>
      <c r="O3" s="23"/>
      <c r="P3" s="23"/>
      <c r="Q3" s="21"/>
      <c r="R3" s="21"/>
      <c r="S3" s="20"/>
      <c r="T3" s="20"/>
      <c r="U3" s="20"/>
      <c r="V3" s="20"/>
      <c r="W3" s="229"/>
      <c r="X3" s="229"/>
      <c r="Y3" s="20"/>
      <c r="Z3" s="20"/>
      <c r="AA3" s="21"/>
      <c r="AB3" s="21"/>
      <c r="AC3" s="21"/>
      <c r="AD3" s="21"/>
      <c r="AE3" s="20"/>
      <c r="AF3" s="20"/>
      <c r="AG3" s="20"/>
      <c r="AH3" s="20"/>
      <c r="AI3" s="20"/>
      <c r="AJ3" s="21"/>
      <c r="AK3" s="21"/>
      <c r="AL3" s="21"/>
      <c r="AM3" s="21"/>
      <c r="AN3" s="21"/>
      <c r="AO3" s="181"/>
    </row>
    <row r="4" spans="1:41" ht="24.75" customHeight="1">
      <c r="A4" s="75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3"/>
      <c r="P4" s="23"/>
      <c r="Q4" s="25"/>
      <c r="R4" s="25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181"/>
    </row>
    <row r="5" spans="1:41" ht="24.75" customHeight="1">
      <c r="A5" s="75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3"/>
      <c r="P5" s="23"/>
      <c r="Q5" s="21"/>
      <c r="R5" s="21"/>
      <c r="S5" s="20"/>
      <c r="T5" s="20"/>
      <c r="U5" s="20"/>
      <c r="V5" s="20"/>
      <c r="W5" s="229"/>
      <c r="X5" s="229"/>
      <c r="Y5" s="20"/>
      <c r="Z5" s="20"/>
      <c r="AA5" s="20"/>
      <c r="AB5" s="20"/>
      <c r="AC5" s="21"/>
      <c r="AD5" s="21"/>
      <c r="AE5" s="20"/>
      <c r="AF5" s="20"/>
      <c r="AG5" s="20"/>
      <c r="AH5" s="20"/>
      <c r="AI5" s="20"/>
      <c r="AJ5" s="21"/>
      <c r="AK5" s="21"/>
      <c r="AL5" s="21"/>
      <c r="AM5" s="21"/>
      <c r="AN5" s="21"/>
      <c r="AO5" s="181"/>
    </row>
    <row r="6" spans="1:41" ht="24.75" customHeight="1">
      <c r="A6" s="75"/>
      <c r="B6" s="21"/>
      <c r="C6" s="21"/>
      <c r="D6" s="21"/>
      <c r="E6" s="21"/>
      <c r="F6" s="98"/>
      <c r="G6" s="98"/>
      <c r="H6" s="240" t="s">
        <v>0</v>
      </c>
      <c r="I6" s="240"/>
      <c r="J6" s="240"/>
      <c r="K6" s="240"/>
      <c r="L6" s="240"/>
      <c r="M6" s="240"/>
      <c r="N6" s="240"/>
      <c r="O6" s="240"/>
      <c r="P6" s="25"/>
      <c r="Q6" s="21"/>
      <c r="R6" s="21"/>
      <c r="S6" s="20"/>
      <c r="T6" s="20"/>
      <c r="U6" s="20"/>
      <c r="V6" s="20"/>
      <c r="W6" s="229"/>
      <c r="X6" s="229"/>
      <c r="Y6" s="20"/>
      <c r="Z6" s="20"/>
      <c r="AA6" s="20"/>
      <c r="AB6" s="20"/>
      <c r="AC6" s="21"/>
      <c r="AD6" s="21"/>
      <c r="AE6" s="20"/>
      <c r="AF6" s="20"/>
      <c r="AG6" s="20"/>
      <c r="AH6" s="20"/>
      <c r="AI6" s="20"/>
      <c r="AJ6" s="21"/>
      <c r="AK6" s="21"/>
      <c r="AL6" s="21"/>
      <c r="AM6" s="21"/>
      <c r="AN6" s="21"/>
      <c r="AO6" s="181"/>
    </row>
    <row r="7" spans="1:41" ht="24.75" customHeight="1" thickBot="1">
      <c r="A7" s="76"/>
      <c r="B7" s="24"/>
      <c r="C7" s="24"/>
      <c r="D7" s="24"/>
      <c r="E7" s="24"/>
      <c r="F7" s="99"/>
      <c r="G7" s="99"/>
      <c r="H7" s="99"/>
      <c r="I7" s="99"/>
      <c r="J7" s="99"/>
      <c r="K7" s="99"/>
      <c r="L7" s="99"/>
      <c r="M7" s="99"/>
      <c r="N7" s="99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182"/>
    </row>
    <row r="8" spans="1:41" s="128" customFormat="1" ht="32" thickTop="1" thickBot="1">
      <c r="A8" s="231" t="s">
        <v>1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165"/>
      <c r="N8" s="165"/>
      <c r="O8" s="232" t="s">
        <v>2</v>
      </c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165"/>
      <c r="AA8" s="165"/>
      <c r="AB8" s="165"/>
      <c r="AC8" s="232" t="s">
        <v>3</v>
      </c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69"/>
    </row>
    <row r="9" spans="1:41" s="128" customFormat="1" ht="31.5" customHeight="1" thickBot="1">
      <c r="A9" s="209" t="s">
        <v>4</v>
      </c>
      <c r="B9" s="210"/>
      <c r="C9" s="210"/>
      <c r="D9" s="210"/>
      <c r="E9" s="210"/>
      <c r="F9" s="279">
        <v>44300</v>
      </c>
      <c r="G9" s="280"/>
      <c r="H9" s="280"/>
      <c r="I9" s="280"/>
      <c r="J9" s="280"/>
      <c r="K9" s="280"/>
      <c r="L9" s="281"/>
      <c r="M9" s="165"/>
      <c r="N9" s="165"/>
      <c r="O9" s="210" t="s">
        <v>5</v>
      </c>
      <c r="P9" s="210"/>
      <c r="Q9" s="210"/>
      <c r="R9" s="230"/>
      <c r="S9" s="230"/>
      <c r="T9" s="237" t="s">
        <v>6</v>
      </c>
      <c r="U9" s="238"/>
      <c r="V9" s="165"/>
      <c r="W9" s="165"/>
      <c r="X9" s="165"/>
      <c r="Y9" s="165"/>
      <c r="Z9" s="151"/>
      <c r="AA9" s="151"/>
      <c r="AB9" s="210" t="s">
        <v>7</v>
      </c>
      <c r="AC9" s="210"/>
      <c r="AD9" s="210"/>
      <c r="AE9" s="210"/>
      <c r="AF9" s="210"/>
      <c r="AG9" s="210"/>
      <c r="AH9" s="239"/>
      <c r="AI9" s="218"/>
      <c r="AJ9" s="219"/>
      <c r="AK9" s="219"/>
      <c r="AL9" s="219"/>
      <c r="AM9" s="219"/>
      <c r="AN9" s="220"/>
      <c r="AO9" s="197"/>
    </row>
    <row r="10" spans="1:41" s="128" customFormat="1" ht="31.5" customHeight="1" thickBot="1">
      <c r="A10" s="209" t="s">
        <v>8</v>
      </c>
      <c r="B10" s="210"/>
      <c r="C10" s="210"/>
      <c r="D10" s="210"/>
      <c r="E10" s="210"/>
      <c r="F10" s="233" t="str">
        <f>IF(OR(AM23&lt;=4,AM24&lt;=4),"SPORT",IF(OR(AM23&lt;7.9,AM24&lt;7.999),"CHALLENGE",IF(OR(AM23&gt;=8,AM24&gt;=8),"RECREATIONAL")))</f>
        <v>SPORT</v>
      </c>
      <c r="G10" s="234"/>
      <c r="H10" s="234"/>
      <c r="I10" s="234"/>
      <c r="J10" s="234"/>
      <c r="K10" s="234"/>
      <c r="L10" s="235"/>
      <c r="M10" s="165"/>
      <c r="N10" s="165"/>
      <c r="O10" s="210" t="s">
        <v>9</v>
      </c>
      <c r="P10" s="210"/>
      <c r="Q10" s="210"/>
      <c r="R10" s="210"/>
      <c r="S10" s="239"/>
      <c r="T10" s="285" t="s">
        <v>169</v>
      </c>
      <c r="U10" s="286"/>
      <c r="V10" s="286"/>
      <c r="W10" s="286"/>
      <c r="X10" s="286"/>
      <c r="Y10" s="287"/>
      <c r="Z10" s="165"/>
      <c r="AA10" s="165"/>
      <c r="AB10" s="135"/>
      <c r="AC10" s="210" t="s">
        <v>10</v>
      </c>
      <c r="AD10" s="210"/>
      <c r="AE10" s="210"/>
      <c r="AF10" s="210"/>
      <c r="AG10" s="210"/>
      <c r="AH10" s="239"/>
      <c r="AI10" s="185">
        <v>4</v>
      </c>
      <c r="AJ10" s="194" t="s">
        <v>11</v>
      </c>
      <c r="AK10" s="91">
        <v>1</v>
      </c>
      <c r="AL10" s="198"/>
      <c r="AM10" s="198"/>
      <c r="AN10" s="198"/>
      <c r="AO10" s="199"/>
    </row>
    <row r="11" spans="1:41" s="128" customFormat="1" ht="31.5" customHeight="1" thickBot="1">
      <c r="A11" s="209" t="s">
        <v>12</v>
      </c>
      <c r="B11" s="210"/>
      <c r="C11" s="210"/>
      <c r="D11" s="210"/>
      <c r="E11" s="210"/>
      <c r="F11" s="236" t="str">
        <f>_xlfn.IFS(F10="SPORT","HIGH",F10="CHALLENGE","MEDIUM", F10="RECREATIONAL","LOW")</f>
        <v>HIGH</v>
      </c>
      <c r="G11" s="222"/>
      <c r="H11" s="222"/>
      <c r="I11" s="222"/>
      <c r="J11" s="222"/>
      <c r="K11" s="222"/>
      <c r="L11" s="223"/>
      <c r="M11" s="165"/>
      <c r="N11" s="165"/>
      <c r="O11" s="210" t="s">
        <v>13</v>
      </c>
      <c r="P11" s="210"/>
      <c r="Q11" s="210"/>
      <c r="R11" s="210"/>
      <c r="S11" s="239"/>
      <c r="T11" s="237">
        <v>0</v>
      </c>
      <c r="U11" s="238"/>
      <c r="V11" s="200"/>
      <c r="W11" s="200"/>
      <c r="X11" s="200"/>
      <c r="Y11" s="200"/>
      <c r="Z11" s="165"/>
      <c r="AA11" s="71"/>
      <c r="AB11" s="210"/>
      <c r="AC11" s="210"/>
      <c r="AD11" s="210"/>
      <c r="AE11" s="210"/>
      <c r="AF11" s="210"/>
      <c r="AG11" s="210"/>
      <c r="AH11" s="210"/>
      <c r="AI11" s="254"/>
      <c r="AJ11" s="254"/>
      <c r="AK11" s="254"/>
      <c r="AL11" s="201"/>
      <c r="AM11" s="201"/>
      <c r="AN11" s="201"/>
      <c r="AO11" s="199"/>
    </row>
    <row r="12" spans="1:41" s="128" customFormat="1" ht="31.5" customHeight="1" thickBot="1">
      <c r="A12" s="209" t="s">
        <v>14</v>
      </c>
      <c r="B12" s="210"/>
      <c r="C12" s="210"/>
      <c r="D12" s="210"/>
      <c r="E12" s="210"/>
      <c r="F12" s="282">
        <f>IF(G21="","",Sheet1!AO26)</f>
        <v>25.132095808383227</v>
      </c>
      <c r="G12" s="283"/>
      <c r="H12" s="283"/>
      <c r="I12" s="283"/>
      <c r="J12" s="283"/>
      <c r="K12" s="283"/>
      <c r="L12" s="284"/>
      <c r="M12" s="165"/>
      <c r="N12" s="165"/>
      <c r="O12" s="210" t="s">
        <v>15</v>
      </c>
      <c r="P12" s="210"/>
      <c r="Q12" s="210"/>
      <c r="R12" s="210"/>
      <c r="S12" s="239"/>
      <c r="T12" s="237">
        <v>0</v>
      </c>
      <c r="U12" s="238"/>
      <c r="V12" s="150"/>
      <c r="W12" s="150"/>
      <c r="X12" s="150"/>
      <c r="Y12" s="150"/>
      <c r="Z12" s="165"/>
      <c r="AA12" s="71"/>
      <c r="AB12" s="210" t="s">
        <v>16</v>
      </c>
      <c r="AC12" s="210"/>
      <c r="AD12" s="210"/>
      <c r="AE12" s="210"/>
      <c r="AF12" s="210"/>
      <c r="AG12" s="210"/>
      <c r="AH12" s="239"/>
      <c r="AI12" s="257">
        <v>53</v>
      </c>
      <c r="AJ12" s="258"/>
      <c r="AK12" s="259"/>
      <c r="AL12" s="165"/>
      <c r="AM12" s="165"/>
      <c r="AN12" s="165"/>
      <c r="AO12" s="167"/>
    </row>
    <row r="13" spans="1:41" s="128" customFormat="1" ht="31.5" customHeight="1" thickBot="1">
      <c r="A13" s="166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210" t="s">
        <v>17</v>
      </c>
      <c r="P13" s="210"/>
      <c r="Q13" s="210"/>
      <c r="R13" s="210"/>
      <c r="S13" s="239"/>
      <c r="T13" s="237">
        <v>6</v>
      </c>
      <c r="U13" s="238"/>
      <c r="V13" s="165"/>
      <c r="W13" s="165"/>
      <c r="X13" s="165"/>
      <c r="Y13" s="165"/>
      <c r="Z13" s="165"/>
      <c r="AA13" s="202"/>
      <c r="AB13" s="202"/>
      <c r="AC13" s="202"/>
      <c r="AD13" s="210"/>
      <c r="AE13" s="210"/>
      <c r="AF13" s="210"/>
      <c r="AG13" s="210"/>
      <c r="AH13" s="210"/>
      <c r="AI13" s="255"/>
      <c r="AJ13" s="255"/>
      <c r="AK13" s="255"/>
      <c r="AL13" s="255"/>
      <c r="AM13" s="255"/>
      <c r="AN13" s="255"/>
      <c r="AO13" s="256"/>
    </row>
    <row r="14" spans="1:41" s="128" customFormat="1" ht="31.5" customHeight="1" thickBot="1">
      <c r="A14" s="231" t="s">
        <v>18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71"/>
      <c r="AB14" s="71"/>
      <c r="AC14" s="71"/>
      <c r="AD14" s="210" t="s">
        <v>19</v>
      </c>
      <c r="AE14" s="210"/>
      <c r="AF14" s="210"/>
      <c r="AG14" s="210"/>
      <c r="AH14" s="239"/>
      <c r="AI14" s="218"/>
      <c r="AJ14" s="219"/>
      <c r="AK14" s="219"/>
      <c r="AL14" s="219"/>
      <c r="AM14" s="219"/>
      <c r="AN14" s="220"/>
      <c r="AO14" s="197"/>
    </row>
    <row r="15" spans="1:41" s="128" customFormat="1" ht="31.5" customHeight="1" thickBot="1">
      <c r="A15" s="209" t="s">
        <v>20</v>
      </c>
      <c r="B15" s="210"/>
      <c r="C15" s="210"/>
      <c r="D15" s="210"/>
      <c r="E15" s="218" t="s">
        <v>122</v>
      </c>
      <c r="F15" s="219"/>
      <c r="G15" s="219"/>
      <c r="H15" s="219"/>
      <c r="I15" s="219"/>
      <c r="J15" s="219"/>
      <c r="K15" s="219"/>
      <c r="L15" s="220"/>
      <c r="M15" s="165"/>
      <c r="N15" s="165"/>
      <c r="O15" s="233" t="s">
        <v>21</v>
      </c>
      <c r="P15" s="234"/>
      <c r="Q15" s="234"/>
      <c r="R15" s="234"/>
      <c r="S15" s="235"/>
      <c r="T15" s="161" t="s">
        <v>22</v>
      </c>
      <c r="U15" s="91" t="s">
        <v>23</v>
      </c>
      <c r="V15" s="270" t="s">
        <v>24</v>
      </c>
      <c r="W15" s="271"/>
      <c r="X15" s="272"/>
      <c r="Y15" s="165"/>
      <c r="Z15" s="165"/>
      <c r="AA15" s="165"/>
      <c r="AB15" s="165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83"/>
    </row>
    <row r="16" spans="1:41" s="128" customFormat="1" ht="31.5" customHeight="1" thickBot="1">
      <c r="A16" s="209" t="s">
        <v>25</v>
      </c>
      <c r="B16" s="210"/>
      <c r="C16" s="210"/>
      <c r="D16" s="210"/>
      <c r="E16" s="218"/>
      <c r="F16" s="219"/>
      <c r="G16" s="219"/>
      <c r="H16" s="219"/>
      <c r="I16" s="219"/>
      <c r="J16" s="219"/>
      <c r="K16" s="219"/>
      <c r="L16" s="220"/>
      <c r="M16" s="165"/>
      <c r="N16" s="165"/>
      <c r="O16" s="233" t="s">
        <v>26</v>
      </c>
      <c r="P16" s="234"/>
      <c r="Q16" s="234"/>
      <c r="R16" s="234"/>
      <c r="S16" s="235"/>
      <c r="T16" s="162" t="s">
        <v>27</v>
      </c>
      <c r="U16" s="91" t="s">
        <v>23</v>
      </c>
      <c r="V16" s="273"/>
      <c r="W16" s="274"/>
      <c r="X16" s="275"/>
      <c r="Y16" s="165"/>
      <c r="Z16" s="165"/>
      <c r="AA16" s="217" t="s">
        <v>28</v>
      </c>
      <c r="AB16" s="217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7"/>
    </row>
    <row r="17" spans="1:41" s="128" customFormat="1" ht="30.75" customHeight="1" thickBot="1">
      <c r="A17" s="209" t="s">
        <v>29</v>
      </c>
      <c r="B17" s="210"/>
      <c r="C17" s="210"/>
      <c r="D17" s="210"/>
      <c r="E17" s="218"/>
      <c r="F17" s="219"/>
      <c r="G17" s="219"/>
      <c r="H17" s="219"/>
      <c r="I17" s="219"/>
      <c r="J17" s="219"/>
      <c r="K17" s="219"/>
      <c r="L17" s="220"/>
      <c r="M17" s="165"/>
      <c r="N17" s="165"/>
      <c r="O17" s="233" t="s">
        <v>30</v>
      </c>
      <c r="P17" s="234"/>
      <c r="Q17" s="234"/>
      <c r="R17" s="234"/>
      <c r="S17" s="235"/>
      <c r="T17" s="163" t="s">
        <v>31</v>
      </c>
      <c r="U17" s="91" t="s">
        <v>23</v>
      </c>
      <c r="V17" s="276"/>
      <c r="W17" s="277"/>
      <c r="X17" s="278"/>
      <c r="Y17" s="165"/>
      <c r="Z17" s="191"/>
      <c r="AA17" s="266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8"/>
      <c r="AO17" s="190"/>
    </row>
    <row r="18" spans="1:41" ht="14.25" customHeight="1">
      <c r="A18" s="77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78"/>
    </row>
    <row r="19" spans="1:41" ht="14.25" customHeight="1">
      <c r="A19" s="77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78"/>
    </row>
    <row r="20" spans="1:41" ht="24.75" customHeight="1" thickBot="1">
      <c r="A20" s="214" t="s">
        <v>32</v>
      </c>
      <c r="B20" s="215"/>
      <c r="C20" s="215"/>
      <c r="D20" s="215"/>
      <c r="E20" s="215"/>
      <c r="F20" s="215"/>
      <c r="G20" s="94"/>
      <c r="H20" s="93">
        <v>1</v>
      </c>
      <c r="I20" s="94"/>
      <c r="J20" s="94"/>
      <c r="K20" s="94"/>
      <c r="L20" s="93">
        <v>2</v>
      </c>
      <c r="M20" s="94"/>
      <c r="N20" s="94"/>
      <c r="O20" s="94"/>
      <c r="P20" s="93">
        <v>3</v>
      </c>
      <c r="Q20" s="94"/>
      <c r="R20" s="94"/>
      <c r="S20" s="94"/>
      <c r="T20" s="93">
        <v>4</v>
      </c>
      <c r="U20" s="94"/>
      <c r="V20" s="94"/>
      <c r="W20" s="94"/>
      <c r="X20" s="93">
        <v>5</v>
      </c>
      <c r="Y20" s="94"/>
      <c r="Z20" s="94"/>
      <c r="AA20" s="94"/>
      <c r="AB20" s="93">
        <v>6</v>
      </c>
      <c r="AC20" s="94"/>
      <c r="AD20" s="94"/>
      <c r="AE20" s="94"/>
      <c r="AF20" s="93">
        <v>7</v>
      </c>
      <c r="AG20" s="94"/>
      <c r="AH20" s="94"/>
      <c r="AI20" s="94"/>
      <c r="AJ20" s="93">
        <v>8</v>
      </c>
      <c r="AK20" s="94"/>
      <c r="AL20" s="32"/>
      <c r="AM20" s="32"/>
      <c r="AN20" s="32"/>
      <c r="AO20" s="78"/>
    </row>
    <row r="21" spans="1:41" s="129" customFormat="1" ht="42" customHeight="1" thickBot="1">
      <c r="A21" s="214" t="s">
        <v>33</v>
      </c>
      <c r="B21" s="215"/>
      <c r="C21" s="215"/>
      <c r="D21" s="215"/>
      <c r="E21" s="215"/>
      <c r="F21" s="216"/>
      <c r="G21" s="224">
        <v>9</v>
      </c>
      <c r="H21" s="225"/>
      <c r="I21" s="226"/>
      <c r="J21" s="133"/>
      <c r="K21" s="224">
        <v>18</v>
      </c>
      <c r="L21" s="225"/>
      <c r="M21" s="226"/>
      <c r="N21" s="133"/>
      <c r="O21" s="224">
        <v>29</v>
      </c>
      <c r="P21" s="225"/>
      <c r="Q21" s="226"/>
      <c r="R21" s="133"/>
      <c r="S21" s="224">
        <v>37</v>
      </c>
      <c r="T21" s="225"/>
      <c r="U21" s="226"/>
      <c r="V21" s="133"/>
      <c r="W21" s="224">
        <v>41</v>
      </c>
      <c r="X21" s="225"/>
      <c r="Y21" s="226"/>
      <c r="Z21" s="133"/>
      <c r="AA21" s="224"/>
      <c r="AB21" s="225"/>
      <c r="AC21" s="226"/>
      <c r="AD21" s="133"/>
      <c r="AE21" s="224"/>
      <c r="AF21" s="225"/>
      <c r="AG21" s="226"/>
      <c r="AH21" s="133"/>
      <c r="AI21" s="224"/>
      <c r="AJ21" s="225"/>
      <c r="AK21" s="226"/>
      <c r="AL21" s="96"/>
      <c r="AM21" s="260" t="s">
        <v>34</v>
      </c>
      <c r="AN21" s="261"/>
      <c r="AO21" s="262"/>
    </row>
    <row r="22" spans="1:41" s="129" customFormat="1" ht="30.75" customHeight="1" thickBot="1">
      <c r="A22" s="196"/>
      <c r="B22" s="93"/>
      <c r="C22" s="93"/>
      <c r="D22" s="93"/>
      <c r="E22" s="93"/>
      <c r="F22" s="95"/>
      <c r="G22" s="93"/>
      <c r="H22" s="93"/>
      <c r="I22" s="93"/>
      <c r="J22" s="95"/>
      <c r="K22" s="93"/>
      <c r="L22" s="93"/>
      <c r="M22" s="93"/>
      <c r="N22" s="95"/>
      <c r="O22" s="93"/>
      <c r="P22" s="93"/>
      <c r="Q22" s="93"/>
      <c r="R22" s="95"/>
      <c r="S22" s="93"/>
      <c r="T22" s="93"/>
      <c r="U22" s="93"/>
      <c r="V22" s="95"/>
      <c r="W22" s="93"/>
      <c r="X22" s="93"/>
      <c r="Y22" s="93"/>
      <c r="Z22" s="95"/>
      <c r="AA22" s="93"/>
      <c r="AB22" s="93"/>
      <c r="AC22" s="93"/>
      <c r="AD22" s="95"/>
      <c r="AE22" s="93"/>
      <c r="AF22" s="93"/>
      <c r="AG22" s="93"/>
      <c r="AH22" s="95"/>
      <c r="AI22" s="93"/>
      <c r="AJ22" s="93"/>
      <c r="AK22" s="93"/>
      <c r="AL22" s="96"/>
      <c r="AM22" s="263" t="s">
        <v>35</v>
      </c>
      <c r="AN22" s="264"/>
      <c r="AO22" s="265"/>
    </row>
    <row r="23" spans="1:41" s="129" customFormat="1" ht="30.75" customHeight="1" thickBot="1">
      <c r="A23" s="214" t="s">
        <v>36</v>
      </c>
      <c r="B23" s="215"/>
      <c r="C23" s="215"/>
      <c r="D23" s="215"/>
      <c r="E23" s="215"/>
      <c r="F23" s="95" t="s">
        <v>37</v>
      </c>
      <c r="G23" s="97">
        <f>IF('Ratio Detail'!D5="", "", 'Ratio Detail'!D5)</f>
        <v>2.5</v>
      </c>
      <c r="H23" s="194" t="s">
        <v>11</v>
      </c>
      <c r="I23" s="91">
        <f>IF(G23="","",1)</f>
        <v>1</v>
      </c>
      <c r="J23" s="95"/>
      <c r="K23" s="97">
        <f>IF('Ratio Detail'!D10="", "", 'Ratio Detail'!D10)</f>
        <v>2.7</v>
      </c>
      <c r="L23" s="194" t="s">
        <v>11</v>
      </c>
      <c r="M23" s="91">
        <f>IF(K23="","",1)</f>
        <v>1</v>
      </c>
      <c r="N23" s="95"/>
      <c r="O23" s="97">
        <f>IF('Ratio Detail'!D15="", "", 'Ratio Detail'!D15)</f>
        <v>2.8</v>
      </c>
      <c r="P23" s="194" t="s">
        <v>11</v>
      </c>
      <c r="Q23" s="91">
        <f>IF(O23="","",1)</f>
        <v>1</v>
      </c>
      <c r="R23" s="95"/>
      <c r="S23" s="97">
        <f>IF('Ratio Detail'!D20="", "", 'Ratio Detail'!D20)</f>
        <v>2.2999999999999998</v>
      </c>
      <c r="T23" s="194" t="s">
        <v>11</v>
      </c>
      <c r="U23" s="91">
        <f>IF(S23="","",1)</f>
        <v>1</v>
      </c>
      <c r="V23" s="95"/>
      <c r="W23" s="97" t="str">
        <f>IF('Ratio Detail'!J5="", "", 'Ratio Detail'!J5)</f>
        <v/>
      </c>
      <c r="X23" s="194" t="s">
        <v>11</v>
      </c>
      <c r="Y23" s="91" t="str">
        <f>IF(W23="","",1)</f>
        <v/>
      </c>
      <c r="Z23" s="95"/>
      <c r="AA23" s="97" t="str">
        <f>IF('Ratio Detail'!J10="", "", 'Ratio Detail'!J10)</f>
        <v/>
      </c>
      <c r="AB23" s="194" t="s">
        <v>11</v>
      </c>
      <c r="AC23" s="91" t="str">
        <f>IF(AA23="","",1)</f>
        <v/>
      </c>
      <c r="AD23" s="95"/>
      <c r="AE23" s="97" t="str">
        <f>IF('Ratio Detail'!J15="", "", 'Ratio Detail'!J15)</f>
        <v/>
      </c>
      <c r="AF23" s="194" t="s">
        <v>11</v>
      </c>
      <c r="AG23" s="91" t="str">
        <f>IF(AE23="","",1)</f>
        <v/>
      </c>
      <c r="AH23" s="95"/>
      <c r="AI23" s="97" t="str">
        <f>IF('Ratio Detail'!J20="", "", 'Ratio Detail'!J20)</f>
        <v/>
      </c>
      <c r="AJ23" s="194" t="s">
        <v>11</v>
      </c>
      <c r="AK23" s="91" t="str">
        <f>IF(AI23="","",1)</f>
        <v/>
      </c>
      <c r="AL23" s="193" t="s">
        <v>37</v>
      </c>
      <c r="AM23" s="227">
        <f>IFERROR(Sheet1!S39/Sheet1!D39,"")</f>
        <v>2.6392694063926943</v>
      </c>
      <c r="AN23" s="228"/>
      <c r="AO23" s="100" t="str">
        <f>IF(AM23="","",":1")</f>
        <v>:1</v>
      </c>
    </row>
    <row r="24" spans="1:41" s="130" customFormat="1" ht="31.5" customHeight="1" thickBot="1">
      <c r="A24" s="214"/>
      <c r="B24" s="215"/>
      <c r="C24" s="215"/>
      <c r="D24" s="215"/>
      <c r="E24" s="215"/>
      <c r="F24" s="193" t="s">
        <v>38</v>
      </c>
      <c r="G24" s="97">
        <f>IF('Ratio Detail'!D6="", "", 'Ratio Detail'!D6)</f>
        <v>2.5</v>
      </c>
      <c r="H24" s="194" t="s">
        <v>11</v>
      </c>
      <c r="I24" s="91">
        <f>IF(G24="","",1)</f>
        <v>1</v>
      </c>
      <c r="J24" s="203"/>
      <c r="K24" s="97">
        <f>IF('Ratio Detail'!D11="", "", 'Ratio Detail'!D11)</f>
        <v>2.7</v>
      </c>
      <c r="L24" s="194" t="s">
        <v>11</v>
      </c>
      <c r="M24" s="91">
        <f>IF(K24="","",1)</f>
        <v>1</v>
      </c>
      <c r="N24" s="203"/>
      <c r="O24" s="97">
        <f>IF('Ratio Detail'!D16="", "", 'Ratio Detail'!D16)</f>
        <v>2.8</v>
      </c>
      <c r="P24" s="194" t="s">
        <v>11</v>
      </c>
      <c r="Q24" s="91">
        <f>IF(O24="","",1)</f>
        <v>1</v>
      </c>
      <c r="R24" s="203"/>
      <c r="S24" s="97">
        <f>IF('Ratio Detail'!D21="", "", 'Ratio Detail'!D21)</f>
        <v>2.2999999999999998</v>
      </c>
      <c r="T24" s="194" t="s">
        <v>11</v>
      </c>
      <c r="U24" s="91">
        <f>IF(S24="","",1)</f>
        <v>1</v>
      </c>
      <c r="V24" s="203"/>
      <c r="W24" s="97" t="str">
        <f>IF('Ratio Detail'!J6="", "", 'Ratio Detail'!J6)</f>
        <v/>
      </c>
      <c r="X24" s="194" t="s">
        <v>11</v>
      </c>
      <c r="Y24" s="91" t="str">
        <f>IF(W24="","",1)</f>
        <v/>
      </c>
      <c r="Z24" s="203"/>
      <c r="AA24" s="97" t="str">
        <f>'Ratio Detail'!J11</f>
        <v/>
      </c>
      <c r="AB24" s="194" t="s">
        <v>11</v>
      </c>
      <c r="AC24" s="91" t="str">
        <f>IF(AA24="","",1)</f>
        <v/>
      </c>
      <c r="AD24" s="203"/>
      <c r="AE24" s="97" t="str">
        <f>IF('Ratio Detail'!J16="", "", 'Ratio Detail'!J16)</f>
        <v/>
      </c>
      <c r="AF24" s="194" t="s">
        <v>11</v>
      </c>
      <c r="AG24" s="91" t="str">
        <f>IF(AE24="","",1)</f>
        <v/>
      </c>
      <c r="AH24" s="203"/>
      <c r="AI24" s="97" t="str">
        <f>IF('Ratio Detail'!J21="", "", 'Ratio Detail'!J21)</f>
        <v/>
      </c>
      <c r="AJ24" s="194" t="s">
        <v>11</v>
      </c>
      <c r="AK24" s="91" t="str">
        <f>IF(AI24="","",1)</f>
        <v/>
      </c>
      <c r="AL24" s="193" t="s">
        <v>38</v>
      </c>
      <c r="AM24" s="227">
        <f>IFERROR(Sheet1!S39/Sheet1!AH39,"")</f>
        <v>2.6392694063926938</v>
      </c>
      <c r="AN24" s="228"/>
      <c r="AO24" s="100" t="str">
        <f>IF(AM24="","",":1")</f>
        <v>:1</v>
      </c>
    </row>
    <row r="25" spans="1:41" ht="31.5" customHeight="1" thickBot="1">
      <c r="A25" s="214" t="s">
        <v>39</v>
      </c>
      <c r="B25" s="215"/>
      <c r="C25" s="215"/>
      <c r="D25" s="215"/>
      <c r="E25" s="215"/>
      <c r="F25" s="216"/>
      <c r="G25" s="221">
        <f>IF(G21="","",Sheet1!AQ12)</f>
        <v>9.891377245508977</v>
      </c>
      <c r="H25" s="222"/>
      <c r="I25" s="223"/>
      <c r="J25" s="92"/>
      <c r="K25" s="221">
        <f>IF(K21="","",Sheet1!AQ13)</f>
        <v>7.824071856287425</v>
      </c>
      <c r="L25" s="222"/>
      <c r="M25" s="223"/>
      <c r="N25" s="92"/>
      <c r="O25" s="221">
        <f>IF(O21="","",Sheet1!AQ14)</f>
        <v>6.1323353293413172</v>
      </c>
      <c r="P25" s="222"/>
      <c r="Q25" s="223"/>
      <c r="R25" s="92"/>
      <c r="S25" s="221">
        <f>IF(S21="","",Sheet1!AQ15)</f>
        <v>1.2843113772455095</v>
      </c>
      <c r="T25" s="222"/>
      <c r="U25" s="223"/>
      <c r="V25" s="92"/>
      <c r="W25" s="221">
        <f>IF(W21="","",Sheet1!AQ16)</f>
        <v>0</v>
      </c>
      <c r="X25" s="222"/>
      <c r="Y25" s="223"/>
      <c r="Z25" s="92"/>
      <c r="AA25" s="221" t="str">
        <f>IF(AA21="","",Sheet1!AQ17)</f>
        <v/>
      </c>
      <c r="AB25" s="222"/>
      <c r="AC25" s="223"/>
      <c r="AD25" s="92"/>
      <c r="AE25" s="221" t="str">
        <f>IF(AE21="","",Sheet1!AQ18)</f>
        <v/>
      </c>
      <c r="AF25" s="222"/>
      <c r="AG25" s="223"/>
      <c r="AH25" s="92"/>
      <c r="AI25" s="221" t="str">
        <f>IF(AI21="","",Sheet1!AQ19)</f>
        <v/>
      </c>
      <c r="AJ25" s="222"/>
      <c r="AK25" s="223"/>
      <c r="AL25" s="32"/>
      <c r="AM25" s="211"/>
      <c r="AN25" s="212"/>
      <c r="AO25" s="213"/>
    </row>
    <row r="26" spans="1:41" ht="31.5" customHeight="1" thickBot="1">
      <c r="A26" s="192"/>
      <c r="B26" s="193"/>
      <c r="C26" s="30"/>
      <c r="D26" s="30"/>
      <c r="E26" s="30"/>
      <c r="F26" s="32"/>
      <c r="G26" s="31"/>
      <c r="H26" s="195"/>
      <c r="I26" s="195"/>
      <c r="J26" s="26"/>
      <c r="K26" s="31"/>
      <c r="L26" s="195"/>
      <c r="M26" s="195"/>
      <c r="N26" s="26"/>
      <c r="O26" s="31"/>
      <c r="P26" s="195"/>
      <c r="Q26" s="195"/>
      <c r="R26" s="26"/>
      <c r="S26" s="31"/>
      <c r="T26" s="195"/>
      <c r="U26" s="195"/>
      <c r="V26" s="32"/>
      <c r="W26" s="31"/>
      <c r="X26" s="195"/>
      <c r="Y26" s="195"/>
      <c r="Z26" s="32"/>
      <c r="AA26" s="31"/>
      <c r="AB26" s="195"/>
      <c r="AC26" s="195"/>
      <c r="AD26" s="32"/>
      <c r="AE26" s="31"/>
      <c r="AF26" s="195"/>
      <c r="AG26" s="195"/>
      <c r="AH26" s="32"/>
      <c r="AI26" s="31"/>
      <c r="AJ26" s="195"/>
      <c r="AK26" s="195"/>
      <c r="AL26" s="32"/>
      <c r="AM26" s="32"/>
      <c r="AN26" s="32"/>
      <c r="AO26" s="78"/>
    </row>
    <row r="27" spans="1:41" s="129" customFormat="1" ht="24" thickBot="1">
      <c r="A27" s="250" t="s">
        <v>40</v>
      </c>
      <c r="B27" s="251"/>
      <c r="C27" s="247" t="s">
        <v>41</v>
      </c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9"/>
    </row>
    <row r="28" spans="1:41" s="129" customFormat="1" ht="24" thickBot="1">
      <c r="A28" s="252"/>
      <c r="B28" s="253"/>
      <c r="C28" s="204" t="s">
        <v>42</v>
      </c>
      <c r="D28" s="205" t="s">
        <v>43</v>
      </c>
      <c r="E28" s="206" t="s">
        <v>44</v>
      </c>
      <c r="F28" s="206" t="s">
        <v>45</v>
      </c>
      <c r="G28" s="206" t="s">
        <v>46</v>
      </c>
      <c r="H28" s="206" t="s">
        <v>47</v>
      </c>
      <c r="I28" s="206" t="s">
        <v>48</v>
      </c>
      <c r="J28" s="205" t="s">
        <v>49</v>
      </c>
      <c r="K28" s="205" t="s">
        <v>50</v>
      </c>
      <c r="L28" s="205" t="s">
        <v>51</v>
      </c>
      <c r="M28" s="205" t="s">
        <v>52</v>
      </c>
      <c r="N28" s="205" t="s">
        <v>53</v>
      </c>
      <c r="O28" s="205" t="s">
        <v>54</v>
      </c>
      <c r="P28" s="205" t="s">
        <v>55</v>
      </c>
      <c r="Q28" s="205" t="s">
        <v>56</v>
      </c>
      <c r="R28" s="205" t="s">
        <v>57</v>
      </c>
      <c r="S28" s="205" t="s">
        <v>58</v>
      </c>
      <c r="T28" s="206" t="s">
        <v>59</v>
      </c>
      <c r="U28" s="206" t="s">
        <v>60</v>
      </c>
      <c r="V28" s="207" t="s">
        <v>61</v>
      </c>
      <c r="W28" s="206" t="s">
        <v>62</v>
      </c>
      <c r="X28" s="206" t="s">
        <v>63</v>
      </c>
      <c r="Y28" s="205" t="s">
        <v>64</v>
      </c>
      <c r="Z28" s="205" t="s">
        <v>65</v>
      </c>
      <c r="AA28" s="205" t="s">
        <v>66</v>
      </c>
      <c r="AB28" s="205" t="s">
        <v>67</v>
      </c>
      <c r="AC28" s="205" t="s">
        <v>68</v>
      </c>
      <c r="AD28" s="205" t="s">
        <v>69</v>
      </c>
      <c r="AE28" s="205" t="s">
        <v>70</v>
      </c>
      <c r="AF28" s="205" t="s">
        <v>71</v>
      </c>
      <c r="AG28" s="205" t="s">
        <v>72</v>
      </c>
      <c r="AH28" s="205" t="s">
        <v>73</v>
      </c>
      <c r="AI28" s="206" t="s">
        <v>74</v>
      </c>
      <c r="AJ28" s="206" t="s">
        <v>75</v>
      </c>
      <c r="AK28" s="206" t="s">
        <v>76</v>
      </c>
      <c r="AL28" s="206" t="s">
        <v>77</v>
      </c>
      <c r="AM28" s="206" t="s">
        <v>78</v>
      </c>
      <c r="AN28" s="205" t="s">
        <v>79</v>
      </c>
      <c r="AO28" s="208" t="s">
        <v>80</v>
      </c>
    </row>
    <row r="29" spans="1:41" s="129" customFormat="1" ht="36" customHeight="1" thickBot="1">
      <c r="A29" s="245">
        <v>1</v>
      </c>
      <c r="B29" s="246"/>
      <c r="C29" s="152">
        <v>30</v>
      </c>
      <c r="D29" s="153">
        <v>30</v>
      </c>
      <c r="E29" s="153">
        <v>33</v>
      </c>
      <c r="F29" s="153">
        <v>35</v>
      </c>
      <c r="G29" s="153">
        <v>38</v>
      </c>
      <c r="H29" s="153">
        <v>43</v>
      </c>
      <c r="I29" s="153">
        <v>50</v>
      </c>
      <c r="J29" s="153">
        <v>63</v>
      </c>
      <c r="K29" s="153">
        <v>70</v>
      </c>
      <c r="L29" s="153">
        <v>73</v>
      </c>
      <c r="M29" s="153">
        <v>73</v>
      </c>
      <c r="N29" s="153">
        <v>73</v>
      </c>
      <c r="O29" s="153">
        <v>80</v>
      </c>
      <c r="P29" s="153">
        <v>80</v>
      </c>
      <c r="Q29" s="153">
        <v>90</v>
      </c>
      <c r="R29" s="153">
        <v>100</v>
      </c>
      <c r="S29" s="153">
        <v>100</v>
      </c>
      <c r="T29" s="153">
        <v>100</v>
      </c>
      <c r="U29" s="153">
        <v>100</v>
      </c>
      <c r="V29" s="153">
        <v>100</v>
      </c>
      <c r="W29" s="153">
        <v>100</v>
      </c>
      <c r="X29" s="153">
        <v>100</v>
      </c>
      <c r="Y29" s="153">
        <v>100</v>
      </c>
      <c r="Z29" s="153">
        <v>100</v>
      </c>
      <c r="AA29" s="153">
        <v>90</v>
      </c>
      <c r="AB29" s="153">
        <v>80</v>
      </c>
      <c r="AC29" s="153">
        <v>80</v>
      </c>
      <c r="AD29" s="153">
        <v>73</v>
      </c>
      <c r="AE29" s="153">
        <v>73</v>
      </c>
      <c r="AF29" s="153">
        <v>73</v>
      </c>
      <c r="AG29" s="153">
        <v>70</v>
      </c>
      <c r="AH29" s="153">
        <v>63</v>
      </c>
      <c r="AI29" s="153">
        <v>50</v>
      </c>
      <c r="AJ29" s="153">
        <v>43</v>
      </c>
      <c r="AK29" s="153">
        <v>38</v>
      </c>
      <c r="AL29" s="153">
        <v>35</v>
      </c>
      <c r="AM29" s="153">
        <v>33</v>
      </c>
      <c r="AN29" s="153">
        <v>30</v>
      </c>
      <c r="AO29" s="154">
        <v>30</v>
      </c>
    </row>
    <row r="30" spans="1:41" s="129" customFormat="1" ht="35.25" customHeight="1">
      <c r="A30" s="243">
        <v>2</v>
      </c>
      <c r="B30" s="244"/>
      <c r="C30" s="155">
        <v>22</v>
      </c>
      <c r="D30" s="156">
        <v>22</v>
      </c>
      <c r="E30" s="156">
        <v>22</v>
      </c>
      <c r="F30" s="156">
        <v>22</v>
      </c>
      <c r="G30" s="156">
        <v>28</v>
      </c>
      <c r="H30" s="156">
        <v>36</v>
      </c>
      <c r="I30" s="156">
        <v>40</v>
      </c>
      <c r="J30" s="156">
        <v>45</v>
      </c>
      <c r="K30" s="156">
        <v>55</v>
      </c>
      <c r="L30" s="156">
        <v>55</v>
      </c>
      <c r="M30" s="156">
        <v>60</v>
      </c>
      <c r="N30" s="156">
        <v>65</v>
      </c>
      <c r="O30" s="156">
        <v>65</v>
      </c>
      <c r="P30" s="153">
        <v>70</v>
      </c>
      <c r="Q30" s="153">
        <v>70</v>
      </c>
      <c r="R30" s="153">
        <v>80</v>
      </c>
      <c r="S30" s="153">
        <v>80</v>
      </c>
      <c r="T30" s="153">
        <v>80</v>
      </c>
      <c r="U30" s="153">
        <v>80</v>
      </c>
      <c r="V30" s="153">
        <v>80</v>
      </c>
      <c r="W30" s="153">
        <v>80</v>
      </c>
      <c r="X30" s="153">
        <v>80</v>
      </c>
      <c r="Y30" s="153">
        <v>80</v>
      </c>
      <c r="Z30" s="153">
        <v>80</v>
      </c>
      <c r="AA30" s="153">
        <v>70</v>
      </c>
      <c r="AB30" s="153">
        <v>70</v>
      </c>
      <c r="AC30" s="156">
        <v>65</v>
      </c>
      <c r="AD30" s="156">
        <v>65</v>
      </c>
      <c r="AE30" s="156">
        <v>60</v>
      </c>
      <c r="AF30" s="156">
        <v>55</v>
      </c>
      <c r="AG30" s="156">
        <v>55</v>
      </c>
      <c r="AH30" s="156">
        <v>45</v>
      </c>
      <c r="AI30" s="156">
        <v>40</v>
      </c>
      <c r="AJ30" s="156">
        <v>36</v>
      </c>
      <c r="AK30" s="156">
        <v>28</v>
      </c>
      <c r="AL30" s="156">
        <v>22</v>
      </c>
      <c r="AM30" s="156">
        <v>22</v>
      </c>
      <c r="AN30" s="156">
        <v>22</v>
      </c>
      <c r="AO30" s="157">
        <v>22</v>
      </c>
    </row>
    <row r="31" spans="1:41" s="129" customFormat="1" ht="35.25" customHeight="1">
      <c r="A31" s="243">
        <v>3</v>
      </c>
      <c r="B31" s="244"/>
      <c r="C31" s="155">
        <v>8</v>
      </c>
      <c r="D31" s="155">
        <v>8</v>
      </c>
      <c r="E31" s="155">
        <v>10</v>
      </c>
      <c r="F31" s="155">
        <v>12</v>
      </c>
      <c r="G31" s="155">
        <v>18</v>
      </c>
      <c r="H31" s="155">
        <v>23</v>
      </c>
      <c r="I31" s="156">
        <v>28</v>
      </c>
      <c r="J31" s="156">
        <v>30</v>
      </c>
      <c r="K31" s="156">
        <v>35</v>
      </c>
      <c r="L31" s="156">
        <v>35</v>
      </c>
      <c r="M31" s="156">
        <v>38</v>
      </c>
      <c r="N31" s="156">
        <v>45</v>
      </c>
      <c r="O31" s="156">
        <v>45</v>
      </c>
      <c r="P31" s="156">
        <v>45</v>
      </c>
      <c r="Q31" s="156">
        <v>51</v>
      </c>
      <c r="R31" s="156">
        <v>52</v>
      </c>
      <c r="S31" s="156">
        <v>52</v>
      </c>
      <c r="T31" s="156">
        <v>52</v>
      </c>
      <c r="U31" s="156">
        <v>52</v>
      </c>
      <c r="V31" s="156">
        <v>52</v>
      </c>
      <c r="W31" s="156">
        <v>52</v>
      </c>
      <c r="X31" s="156">
        <v>52</v>
      </c>
      <c r="Y31" s="156">
        <v>52</v>
      </c>
      <c r="Z31" s="156">
        <v>52</v>
      </c>
      <c r="AA31" s="156">
        <v>51</v>
      </c>
      <c r="AB31" s="156">
        <v>45</v>
      </c>
      <c r="AC31" s="156">
        <v>45</v>
      </c>
      <c r="AD31" s="156">
        <v>45</v>
      </c>
      <c r="AE31" s="156">
        <v>38</v>
      </c>
      <c r="AF31" s="156">
        <v>35</v>
      </c>
      <c r="AG31" s="156">
        <v>35</v>
      </c>
      <c r="AH31" s="156">
        <v>30</v>
      </c>
      <c r="AI31" s="156">
        <v>28</v>
      </c>
      <c r="AJ31" s="155">
        <v>23</v>
      </c>
      <c r="AK31" s="155">
        <v>18</v>
      </c>
      <c r="AL31" s="155">
        <v>12</v>
      </c>
      <c r="AM31" s="155">
        <v>10</v>
      </c>
      <c r="AN31" s="155">
        <v>8</v>
      </c>
      <c r="AO31" s="155">
        <v>8</v>
      </c>
    </row>
    <row r="32" spans="1:41" s="129" customFormat="1" ht="35.25" customHeight="1">
      <c r="A32" s="243">
        <v>4</v>
      </c>
      <c r="B32" s="244"/>
      <c r="C32" s="155">
        <v>4</v>
      </c>
      <c r="D32" s="155">
        <v>4</v>
      </c>
      <c r="E32" s="155">
        <v>4</v>
      </c>
      <c r="F32" s="155">
        <v>4</v>
      </c>
      <c r="G32" s="155">
        <v>8</v>
      </c>
      <c r="H32" s="155">
        <v>8</v>
      </c>
      <c r="I32" s="155">
        <v>8</v>
      </c>
      <c r="J32" s="155">
        <v>8</v>
      </c>
      <c r="K32" s="155">
        <v>8</v>
      </c>
      <c r="L32" s="155">
        <v>8</v>
      </c>
      <c r="M32" s="155">
        <v>12</v>
      </c>
      <c r="N32" s="155">
        <v>12</v>
      </c>
      <c r="O32" s="155">
        <v>12</v>
      </c>
      <c r="P32" s="155">
        <v>12</v>
      </c>
      <c r="Q32" s="155">
        <v>12</v>
      </c>
      <c r="R32" s="155">
        <v>15</v>
      </c>
      <c r="S32" s="155">
        <v>15</v>
      </c>
      <c r="T32" s="155">
        <v>15</v>
      </c>
      <c r="U32" s="155">
        <v>15</v>
      </c>
      <c r="V32" s="155">
        <v>15</v>
      </c>
      <c r="W32" s="155">
        <v>15</v>
      </c>
      <c r="X32" s="155">
        <v>15</v>
      </c>
      <c r="Y32" s="155">
        <v>15</v>
      </c>
      <c r="Z32" s="155">
        <v>15</v>
      </c>
      <c r="AA32" s="155">
        <v>12</v>
      </c>
      <c r="AB32" s="155">
        <v>12</v>
      </c>
      <c r="AC32" s="155">
        <v>12</v>
      </c>
      <c r="AD32" s="155">
        <v>12</v>
      </c>
      <c r="AE32" s="155">
        <v>12</v>
      </c>
      <c r="AF32" s="155">
        <v>8</v>
      </c>
      <c r="AG32" s="155">
        <v>8</v>
      </c>
      <c r="AH32" s="155">
        <v>8</v>
      </c>
      <c r="AI32" s="155">
        <v>8</v>
      </c>
      <c r="AJ32" s="155">
        <v>8</v>
      </c>
      <c r="AK32" s="155">
        <v>8</v>
      </c>
      <c r="AL32" s="155">
        <v>4</v>
      </c>
      <c r="AM32" s="155">
        <v>4</v>
      </c>
      <c r="AN32" s="155">
        <v>4</v>
      </c>
      <c r="AO32" s="155">
        <v>4</v>
      </c>
    </row>
    <row r="33" spans="1:41" s="129" customFormat="1" ht="35.25" customHeight="1">
      <c r="A33" s="243">
        <v>5</v>
      </c>
      <c r="B33" s="244"/>
      <c r="C33" s="155">
        <v>0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0</v>
      </c>
      <c r="AD33" s="155">
        <v>0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</row>
    <row r="34" spans="1:41" s="129" customFormat="1" ht="35.25" customHeight="1">
      <c r="A34" s="243">
        <v>6</v>
      </c>
      <c r="B34" s="24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</row>
    <row r="35" spans="1:41" s="129" customFormat="1" ht="35.25" customHeight="1">
      <c r="A35" s="243">
        <v>7</v>
      </c>
      <c r="B35" s="244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</row>
    <row r="36" spans="1:41" s="131" customFormat="1" ht="36" customHeight="1" thickBot="1">
      <c r="A36" s="241">
        <v>8</v>
      </c>
      <c r="B36" s="242"/>
      <c r="C36" s="158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60"/>
    </row>
    <row r="37" spans="1:41">
      <c r="A37" s="77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78"/>
    </row>
    <row r="38" spans="1:41">
      <c r="A38" s="77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78"/>
    </row>
    <row r="39" spans="1:41">
      <c r="A39" s="77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78"/>
    </row>
    <row r="40" spans="1:41">
      <c r="A40" s="77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78"/>
    </row>
    <row r="41" spans="1:41">
      <c r="A41" s="77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78"/>
    </row>
    <row r="42" spans="1:41">
      <c r="A42" s="77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78"/>
    </row>
    <row r="43" spans="1:41">
      <c r="A43" s="77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78"/>
    </row>
    <row r="44" spans="1:41">
      <c r="A44" s="77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78"/>
    </row>
    <row r="45" spans="1:41">
      <c r="A45" s="77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78"/>
    </row>
    <row r="46" spans="1:41">
      <c r="A46" s="77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78"/>
    </row>
    <row r="47" spans="1:41">
      <c r="A47" s="77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78"/>
    </row>
    <row r="48" spans="1:41">
      <c r="A48" s="77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78"/>
    </row>
    <row r="49" spans="1:41">
      <c r="A49" s="77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78"/>
    </row>
    <row r="50" spans="1:41">
      <c r="A50" s="77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8"/>
    </row>
    <row r="51" spans="1:41">
      <c r="A51" s="77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8"/>
    </row>
    <row r="52" spans="1:41">
      <c r="A52" s="77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8"/>
    </row>
    <row r="53" spans="1:41">
      <c r="A53" s="77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8"/>
    </row>
    <row r="54" spans="1:41">
      <c r="A54" s="77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8"/>
    </row>
    <row r="55" spans="1:41">
      <c r="A55" s="77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8"/>
    </row>
    <row r="56" spans="1:41">
      <c r="A56" s="77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8"/>
    </row>
    <row r="57" spans="1:41">
      <c r="A57" s="77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8"/>
    </row>
    <row r="58" spans="1:41">
      <c r="A58" s="77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78"/>
    </row>
    <row r="59" spans="1:41">
      <c r="A59" s="77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78"/>
    </row>
    <row r="60" spans="1:41">
      <c r="A60" s="77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78"/>
    </row>
    <row r="61" spans="1:41">
      <c r="A61" s="77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8"/>
    </row>
    <row r="62" spans="1:41" ht="14" thickBot="1">
      <c r="A62" s="79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80"/>
    </row>
    <row r="69" spans="7:4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>
      <c r="G79" s="132"/>
    </row>
    <row r="80" spans="7:42">
      <c r="G80" s="132"/>
    </row>
    <row r="81" spans="7:7">
      <c r="G81" s="132"/>
    </row>
    <row r="82" spans="7:7">
      <c r="G82" s="132"/>
    </row>
    <row r="83" spans="7:7">
      <c r="G83" s="132"/>
    </row>
    <row r="84" spans="7:7">
      <c r="G84" s="132"/>
    </row>
    <row r="85" spans="7:7">
      <c r="G85" s="132"/>
    </row>
    <row r="86" spans="7:7">
      <c r="G86" s="132"/>
    </row>
    <row r="87" spans="7:7">
      <c r="G87" s="132"/>
    </row>
    <row r="88" spans="7:7">
      <c r="G88" s="132"/>
    </row>
    <row r="89" spans="7:7">
      <c r="G89" s="132"/>
    </row>
    <row r="90" spans="7:7">
      <c r="G90" s="132"/>
    </row>
    <row r="91" spans="7:7">
      <c r="G91" s="132"/>
    </row>
    <row r="92" spans="7:7">
      <c r="G92" s="132"/>
    </row>
    <row r="93" spans="7:7">
      <c r="G93" s="132"/>
    </row>
    <row r="94" spans="7:7">
      <c r="G94" s="132"/>
    </row>
    <row r="95" spans="7:7">
      <c r="G95" s="132"/>
    </row>
    <row r="96" spans="7:7">
      <c r="G96" s="132"/>
    </row>
    <row r="97" spans="7:7">
      <c r="G97" s="132"/>
    </row>
    <row r="98" spans="7:7">
      <c r="G98" s="132"/>
    </row>
    <row r="99" spans="7:7">
      <c r="G99" s="132"/>
    </row>
    <row r="100" spans="7:7">
      <c r="G100" s="132"/>
    </row>
    <row r="101" spans="7:7">
      <c r="G101" s="132"/>
    </row>
    <row r="102" spans="7:7">
      <c r="G102" s="132"/>
    </row>
    <row r="103" spans="7:7">
      <c r="G103" s="132"/>
    </row>
    <row r="104" spans="7:7">
      <c r="G104" s="132"/>
    </row>
  </sheetData>
  <sheetProtection algorithmName="SHA-512" hashValue="Bw23+zQY9vZgx9IkTw5OfcE7YJ8kJ1JvRot6Wytoa+CIwuaMBWi9dKPzcRqjZtsP77vf818kIFm9H+ANkaVLrA==" saltValue="Zgy10JufRz6PqNA18BjA0g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AI13:AO13">
    <cfRule type="cellIs" dxfId="56" priority="35" stopIfTrue="1" operator="notEqual">
      <formula>Custom</formula>
    </cfRule>
  </conditionalFormatting>
  <conditionalFormatting sqref="E15">
    <cfRule type="cellIs" dxfId="55" priority="36" stopIfTrue="1" operator="equal">
      <formula>Synthetic</formula>
    </cfRule>
  </conditionalFormatting>
  <conditionalFormatting sqref="G23:I23 I24">
    <cfRule type="cellIs" dxfId="54" priority="37" stopIfTrue="1" operator="equal">
      <formula>0</formula>
    </cfRule>
  </conditionalFormatting>
  <conditionalFormatting sqref="G21:I21">
    <cfRule type="cellIs" dxfId="53" priority="38" stopIfTrue="1" operator="lessThan">
      <formula>1</formula>
    </cfRule>
    <cfRule type="cellIs" dxfId="52" priority="39" stopIfTrue="1" operator="between">
      <formula>0</formula>
      <formula>2</formula>
    </cfRule>
    <cfRule type="cellIs" dxfId="51" priority="40" stopIfTrue="1" operator="greaterThan">
      <formula>57</formula>
    </cfRule>
  </conditionalFormatting>
  <conditionalFormatting sqref="K21:M21">
    <cfRule type="cellIs" dxfId="50" priority="41" stopIfTrue="1" operator="lessThan">
      <formula>1</formula>
    </cfRule>
    <cfRule type="cellIs" dxfId="49" priority="42" stopIfTrue="1" operator="lessThan">
      <formula>$G$21+3</formula>
    </cfRule>
    <cfRule type="cellIs" dxfId="48" priority="43" stopIfTrue="1" operator="greaterThan">
      <formula>57</formula>
    </cfRule>
  </conditionalFormatting>
  <conditionalFormatting sqref="O21:Q21">
    <cfRule type="cellIs" dxfId="47" priority="44" stopIfTrue="1" operator="lessThan">
      <formula>1</formula>
    </cfRule>
    <cfRule type="cellIs" dxfId="46" priority="45" stopIfTrue="1" operator="lessThan">
      <formula>$K$21+3</formula>
    </cfRule>
    <cfRule type="cellIs" dxfId="45" priority="46" stopIfTrue="1" operator="greaterThan">
      <formula>57</formula>
    </cfRule>
  </conditionalFormatting>
  <conditionalFormatting sqref="S21:U21">
    <cfRule type="cellIs" dxfId="44" priority="47" stopIfTrue="1" operator="lessThan">
      <formula>1</formula>
    </cfRule>
    <cfRule type="cellIs" dxfId="43" priority="48" stopIfTrue="1" operator="lessThan">
      <formula>$O$21+3</formula>
    </cfRule>
    <cfRule type="cellIs" dxfId="42" priority="49" stopIfTrue="1" operator="greaterThan">
      <formula>57</formula>
    </cfRule>
  </conditionalFormatting>
  <conditionalFormatting sqref="W21:Y21">
    <cfRule type="cellIs" dxfId="41" priority="50" stopIfTrue="1" operator="lessThan">
      <formula>1</formula>
    </cfRule>
    <cfRule type="cellIs" dxfId="40" priority="51" stopIfTrue="1" operator="lessThan">
      <formula>$S$21+3</formula>
    </cfRule>
    <cfRule type="cellIs" dxfId="39" priority="52" stopIfTrue="1" operator="greaterThan">
      <formula>57</formula>
    </cfRule>
  </conditionalFormatting>
  <conditionalFormatting sqref="AA21:AC21">
    <cfRule type="cellIs" dxfId="38" priority="53" stopIfTrue="1" operator="lessThan">
      <formula>1</formula>
    </cfRule>
    <cfRule type="cellIs" dxfId="37" priority="54" stopIfTrue="1" operator="lessThan">
      <formula>$W$21+3</formula>
    </cfRule>
    <cfRule type="cellIs" dxfId="36" priority="55" stopIfTrue="1" operator="greaterThan">
      <formula>57</formula>
    </cfRule>
  </conditionalFormatting>
  <conditionalFormatting sqref="AE21:AG21">
    <cfRule type="cellIs" dxfId="35" priority="56" stopIfTrue="1" operator="lessThan">
      <formula>1</formula>
    </cfRule>
    <cfRule type="cellIs" dxfId="34" priority="57" stopIfTrue="1" operator="lessThan">
      <formula>$AA$21+3</formula>
    </cfRule>
    <cfRule type="cellIs" dxfId="33" priority="58" stopIfTrue="1" operator="greaterThan">
      <formula>57</formula>
    </cfRule>
  </conditionalFormatting>
  <conditionalFormatting sqref="AI21:AK21">
    <cfRule type="cellIs" dxfId="32" priority="59" stopIfTrue="1" operator="lessThan">
      <formula>1</formula>
    </cfRule>
    <cfRule type="cellIs" dxfId="31" priority="60" stopIfTrue="1" operator="lessThan">
      <formula>$AE$21+3</formula>
    </cfRule>
    <cfRule type="cellIs" dxfId="30" priority="61" stopIfTrue="1" operator="greaterThan">
      <formula>57</formula>
    </cfRule>
  </conditionalFormatting>
  <conditionalFormatting sqref="AI14 AO14">
    <cfRule type="cellIs" dxfId="29" priority="31" stopIfTrue="1" operator="notEqual">
      <formula>Custom</formula>
    </cfRule>
  </conditionalFormatting>
  <conditionalFormatting sqref="F11:L11">
    <cfRule type="cellIs" dxfId="28" priority="28" stopIfTrue="1" operator="greaterThan">
      <formula>4.6</formula>
    </cfRule>
    <cfRule type="cellIs" dxfId="27" priority="29" stopIfTrue="1" operator="between">
      <formula>3.1</formula>
      <formula>4.5</formula>
    </cfRule>
    <cfRule type="cellIs" priority="30" stopIfTrue="1" operator="lessThan">
      <formula>3</formula>
    </cfRule>
  </conditionalFormatting>
  <conditionalFormatting sqref="AM23:AM24">
    <cfRule type="cellIs" dxfId="26" priority="25" operator="between">
      <formula>4.01</formula>
      <formula>8</formula>
    </cfRule>
    <cfRule type="cellIs" dxfId="25" priority="26" operator="greaterThan">
      <formula>8.01</formula>
    </cfRule>
    <cfRule type="cellIs" dxfId="24" priority="27" operator="lessThanOrEqual">
      <formula>4</formula>
    </cfRule>
  </conditionalFormatting>
  <conditionalFormatting sqref="M23:M24">
    <cfRule type="cellIs" dxfId="23" priority="22" stopIfTrue="1" operator="equal">
      <formula>0</formula>
    </cfRule>
  </conditionalFormatting>
  <conditionalFormatting sqref="AI12:AK12">
    <cfRule type="cellIs" dxfId="22" priority="20" operator="lessThanOrEqual">
      <formula>MAX($G$21,$K$21,$O$21,$S$21,$W$21,$AA$21,$AE$21,$AI$21)</formula>
    </cfRule>
  </conditionalFormatting>
  <conditionalFormatting sqref="F10">
    <cfRule type="containsText" dxfId="21" priority="16" operator="containsText" text="CHALLENGE">
      <formula>NOT(ISERROR(SEARCH("CHALLENGE",F10)))</formula>
    </cfRule>
    <cfRule type="containsText" dxfId="20" priority="17" operator="containsText" text="RECREATIONAL">
      <formula>NOT(ISERROR(SEARCH("RECREATIONAL",F10)))</formula>
    </cfRule>
    <cfRule type="containsText" dxfId="19" priority="18" operator="containsText" text="SPORT">
      <formula>NOT(ISERROR(SEARCH("SPORT",F10)))</formula>
    </cfRule>
  </conditionalFormatting>
  <conditionalFormatting sqref="O16">
    <cfRule type="containsText" dxfId="18" priority="13" operator="containsText" text="CHALLENGE">
      <formula>NOT(ISERROR(SEARCH("CHALLENGE",O16)))</formula>
    </cfRule>
    <cfRule type="containsText" dxfId="17" priority="14" operator="containsText" text="RECREATIONAL">
      <formula>NOT(ISERROR(SEARCH("RECREATIONAL",O16)))</formula>
    </cfRule>
    <cfRule type="containsText" dxfId="16" priority="15" operator="containsText" text="SPORT">
      <formula>NOT(ISERROR(SEARCH("SPORT",O16)))</formula>
    </cfRule>
  </conditionalFormatting>
  <conditionalFormatting sqref="O15">
    <cfRule type="containsText" dxfId="15" priority="10" operator="containsText" text="CHALLENGE">
      <formula>NOT(ISERROR(SEARCH("CHALLENGE",O15)))</formula>
    </cfRule>
    <cfRule type="containsText" dxfId="14" priority="11" operator="containsText" text="RECREATIONAL">
      <formula>NOT(ISERROR(SEARCH("RECREATIONAL",O15)))</formula>
    </cfRule>
    <cfRule type="containsText" dxfId="13" priority="12" operator="containsText" text="SPORT">
      <formula>NOT(ISERROR(SEARCH("SPORT",O15)))</formula>
    </cfRule>
  </conditionalFormatting>
  <conditionalFormatting sqref="O17">
    <cfRule type="containsText" dxfId="12" priority="7" operator="containsText" text="CHALLENGE">
      <formula>NOT(ISERROR(SEARCH("CHALLENGE",O17)))</formula>
    </cfRule>
    <cfRule type="containsText" dxfId="11" priority="8" operator="containsText" text="RECREATIONAL">
      <formula>NOT(ISERROR(SEARCH("RECREATIONAL",O17)))</formula>
    </cfRule>
    <cfRule type="containsText" dxfId="10" priority="9" operator="containsText" text="SPORT">
      <formula>NOT(ISERROR(SEARCH("SPORT",O17)))</formula>
    </cfRule>
  </conditionalFormatting>
  <conditionalFormatting sqref="C32:R32 AA32:AO32 C33:AO36 C29:AO31">
    <cfRule type="cellIs" dxfId="9" priority="5" operator="lessThan">
      <formula>0</formula>
    </cfRule>
    <cfRule type="cellIs" dxfId="8" priority="6" operator="greaterThan">
      <formula>100</formula>
    </cfRule>
  </conditionalFormatting>
  <conditionalFormatting sqref="S32:Z32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50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12" zoomScale="80" zoomScaleNormal="80" workbookViewId="0">
      <selection activeCell="S55" sqref="S55:V58"/>
    </sheetView>
  </sheetViews>
  <sheetFormatPr baseColWidth="10" defaultColWidth="9.33203125" defaultRowHeight="13"/>
  <cols>
    <col min="1" max="1" width="10" style="7" customWidth="1"/>
    <col min="2" max="4" width="9.6640625" style="7" customWidth="1"/>
    <col min="5" max="5" width="11.5" style="7" customWidth="1"/>
    <col min="6" max="6" width="11.5" style="8" customWidth="1"/>
    <col min="7" max="7" width="11.5" style="7" customWidth="1"/>
    <col min="8" max="16" width="9.33203125" style="7" customWidth="1"/>
    <col min="17" max="19" width="11.5" style="7" customWidth="1"/>
    <col min="20" max="33" width="9.33203125" style="7" customWidth="1"/>
    <col min="34" max="46" width="5.33203125" style="7" customWidth="1"/>
    <col min="47" max="16384" width="9.33203125" style="7"/>
  </cols>
  <sheetData>
    <row r="1" spans="1:46" ht="92.5" customHeight="1">
      <c r="A1" s="36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" customHeight="1" thickBot="1">
      <c r="A2" s="67"/>
      <c r="B2" s="37"/>
      <c r="C2" s="37"/>
      <c r="D2" s="37"/>
      <c r="E2" s="37"/>
      <c r="F2" s="38"/>
      <c r="G2" s="37"/>
      <c r="H2" s="291" t="str">
        <f>IF('Pattern Design'!T10="","",'Pattern Design'!T10)</f>
        <v>SBN264125</v>
      </c>
      <c r="I2" s="291"/>
      <c r="J2" s="291"/>
      <c r="K2" s="291"/>
      <c r="L2" s="291"/>
      <c r="M2" s="291"/>
      <c r="N2" s="291"/>
      <c r="O2" s="291"/>
      <c r="P2" s="125"/>
      <c r="Q2" s="37"/>
      <c r="R2" s="37"/>
      <c r="S2" s="37"/>
      <c r="T2" s="37"/>
      <c r="U2" s="37"/>
      <c r="V2" s="68"/>
    </row>
    <row r="3" spans="1:46" ht="51" customHeight="1" thickBot="1">
      <c r="A3" s="67"/>
      <c r="B3" s="70"/>
      <c r="C3" s="71"/>
      <c r="D3" s="288" t="s">
        <v>81</v>
      </c>
      <c r="E3" s="289"/>
      <c r="F3" s="289"/>
      <c r="G3" s="290"/>
      <c r="H3" s="291"/>
      <c r="I3" s="291"/>
      <c r="J3" s="291"/>
      <c r="K3" s="291"/>
      <c r="L3" s="291"/>
      <c r="M3" s="291"/>
      <c r="N3" s="291"/>
      <c r="O3" s="291"/>
      <c r="P3" s="288" t="s">
        <v>82</v>
      </c>
      <c r="Q3" s="289"/>
      <c r="R3" s="289"/>
      <c r="S3" s="290"/>
      <c r="T3" s="37"/>
      <c r="U3" s="37"/>
      <c r="V3" s="68"/>
    </row>
    <row r="4" spans="1:46" ht="16">
      <c r="A4" s="36"/>
      <c r="B4" s="57" t="s">
        <v>83</v>
      </c>
      <c r="C4" s="58" t="s">
        <v>84</v>
      </c>
      <c r="D4" s="58" t="s">
        <v>85</v>
      </c>
      <c r="E4" s="108"/>
      <c r="F4" s="109"/>
      <c r="G4" s="60"/>
      <c r="H4" s="57" t="s">
        <v>86</v>
      </c>
      <c r="I4" s="58" t="s">
        <v>84</v>
      </c>
      <c r="J4" s="61" t="s">
        <v>85</v>
      </c>
      <c r="K4" s="122"/>
      <c r="L4" s="122"/>
      <c r="M4" s="36"/>
      <c r="N4" s="57" t="s">
        <v>83</v>
      </c>
      <c r="O4" s="58" t="s">
        <v>84</v>
      </c>
      <c r="P4" s="61" t="s">
        <v>85</v>
      </c>
      <c r="Q4" s="108"/>
      <c r="R4" s="109"/>
      <c r="S4" s="60"/>
      <c r="T4" s="57" t="s">
        <v>86</v>
      </c>
      <c r="U4" s="58" t="s">
        <v>84</v>
      </c>
      <c r="V4" s="61" t="s">
        <v>85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ht="14">
      <c r="A5" s="41" t="s">
        <v>87</v>
      </c>
      <c r="B5" s="14" t="s">
        <v>88</v>
      </c>
      <c r="C5" s="15">
        <f>IF('Pattern Design'!V29="","",AVERAGE('Pattern Design'!E29:I29))</f>
        <v>39.799999999999997</v>
      </c>
      <c r="D5" s="104">
        <f>_xlfn.IFS(C5="","",C5&gt;0,TRUNC((AVERAGE(C7))/C5,1),C5=0,"")</f>
        <v>2.5</v>
      </c>
      <c r="E5" s="110"/>
      <c r="F5" s="111"/>
      <c r="G5" s="42" t="s">
        <v>87</v>
      </c>
      <c r="H5" s="14" t="s">
        <v>88</v>
      </c>
      <c r="I5" s="15">
        <f>IF('Pattern Design'!V33="","",AVERAGE('Pattern Design'!E33:I33))</f>
        <v>0</v>
      </c>
      <c r="J5" s="43" t="str">
        <f>_xlfn.IFS(I5="","",I5&gt;0,TRUNC((AVERAGE(I7))/I5,1),I5=0,"")</f>
        <v/>
      </c>
      <c r="K5" s="122"/>
      <c r="L5" s="122"/>
      <c r="M5" s="41" t="s">
        <v>87</v>
      </c>
      <c r="N5" s="14" t="s">
        <v>88</v>
      </c>
      <c r="O5" s="35">
        <f>AVERAGE(Sheet1!D30:H30)</f>
        <v>0.15014371257485029</v>
      </c>
      <c r="P5" s="43">
        <f>_xlfn.IFS(O5="","",O5&gt;0,TRUNC((AVERAGE(O7))/O5,1),O5=0,"")</f>
        <v>2.5</v>
      </c>
      <c r="Q5" s="110"/>
      <c r="R5" s="111"/>
      <c r="S5" s="42" t="s">
        <v>87</v>
      </c>
      <c r="T5" s="14" t="s">
        <v>88</v>
      </c>
      <c r="U5" s="35">
        <f>AVERAGE(Sheet1!D34:H34)</f>
        <v>0</v>
      </c>
      <c r="V5" s="43" t="str">
        <f>_xlfn.IFS(U5="","",U5&gt;0,TRUNC((AVERAGE(U7))/U5,1),U5=0,"")</f>
        <v/>
      </c>
    </row>
    <row r="6" spans="1:46" ht="14">
      <c r="A6" s="41" t="s">
        <v>89</v>
      </c>
      <c r="B6" s="14" t="s">
        <v>90</v>
      </c>
      <c r="C6" s="15">
        <f>IF('Pattern Design'!V29="","",AVERAGE('Pattern Design'!AI29:AM29))</f>
        <v>39.799999999999997</v>
      </c>
      <c r="D6" s="104">
        <f>_xlfn.IFS(C6="","",C6&gt;0,TRUNC((AVERAGE(C7))/C6,1),C6=0,"")</f>
        <v>2.5</v>
      </c>
      <c r="E6" s="110"/>
      <c r="F6" s="111"/>
      <c r="G6" s="42" t="s">
        <v>89</v>
      </c>
      <c r="H6" s="14" t="s">
        <v>90</v>
      </c>
      <c r="I6" s="15">
        <f>IF('Pattern Design'!V33="","",AVERAGE('Pattern Design'!AI33:AM33))</f>
        <v>0</v>
      </c>
      <c r="J6" s="43" t="str">
        <f>_xlfn.IFS(I6="","",I6&gt;0,TRUNC((AVERAGE(I7))/I6,1),I6=0,"")</f>
        <v/>
      </c>
      <c r="K6" s="122"/>
      <c r="L6" s="122"/>
      <c r="M6" s="41" t="s">
        <v>89</v>
      </c>
      <c r="N6" s="14" t="s">
        <v>90</v>
      </c>
      <c r="O6" s="35">
        <f>AVERAGE(Sheet1!AH30:AL30)</f>
        <v>0.15014371257485029</v>
      </c>
      <c r="P6" s="43">
        <f>_xlfn.IFS(O6="","",O6&gt;0,TRUNC((AVERAGE(O7))/O6,1),O6=0,"")</f>
        <v>2.5</v>
      </c>
      <c r="Q6" s="110"/>
      <c r="R6" s="111"/>
      <c r="S6" s="42" t="s">
        <v>89</v>
      </c>
      <c r="T6" s="14" t="s">
        <v>90</v>
      </c>
      <c r="U6" s="35">
        <f>AVERAGE(Sheet1!AH34:AL34)</f>
        <v>0</v>
      </c>
      <c r="V6" s="43" t="str">
        <f>_xlfn.IFS(U6="","",U6&gt;0,TRUNC((AVERAGE(U7))/U6,1),U6=0,"")</f>
        <v/>
      </c>
    </row>
    <row r="7" spans="1:46" ht="14">
      <c r="A7" s="41" t="s">
        <v>91</v>
      </c>
      <c r="B7" s="14" t="s">
        <v>92</v>
      </c>
      <c r="C7" s="15">
        <f>IF('Pattern Design'!V29="","",AVERAGE('Pattern Design'!T29:X29))</f>
        <v>100</v>
      </c>
      <c r="D7" s="107"/>
      <c r="E7" s="110"/>
      <c r="F7" s="111"/>
      <c r="G7" s="42" t="s">
        <v>91</v>
      </c>
      <c r="H7" s="14" t="s">
        <v>93</v>
      </c>
      <c r="I7" s="15">
        <f>IF('Pattern Design'!V33="","",AVERAGE('Pattern Design'!T33:X33))</f>
        <v>0</v>
      </c>
      <c r="J7" s="44"/>
      <c r="K7" s="122"/>
      <c r="L7" s="122"/>
      <c r="M7" s="41" t="s">
        <v>91</v>
      </c>
      <c r="N7" s="14" t="s">
        <v>92</v>
      </c>
      <c r="O7" s="35">
        <f>AVERAGE(Sheet1!S30:W30)</f>
        <v>0.3772455089820359</v>
      </c>
      <c r="P7" s="50"/>
      <c r="Q7" s="110"/>
      <c r="R7" s="111"/>
      <c r="S7" s="42" t="s">
        <v>91</v>
      </c>
      <c r="T7" s="14" t="s">
        <v>93</v>
      </c>
      <c r="U7" s="35">
        <f>AVERAGE(Sheet1!S34:W34)</f>
        <v>0</v>
      </c>
      <c r="V7" s="44"/>
    </row>
    <row r="8" spans="1:46" ht="14">
      <c r="A8" s="45"/>
      <c r="B8" s="6"/>
      <c r="C8" s="6"/>
      <c r="D8" s="9"/>
      <c r="E8" s="110"/>
      <c r="F8" s="111"/>
      <c r="G8" s="39"/>
      <c r="H8" s="46"/>
      <c r="I8" s="46"/>
      <c r="J8" s="47"/>
      <c r="K8" s="122"/>
      <c r="L8" s="122"/>
      <c r="M8" s="45"/>
      <c r="N8" s="6"/>
      <c r="O8" s="6"/>
      <c r="P8" s="51"/>
      <c r="Q8" s="110"/>
      <c r="R8" s="111"/>
      <c r="S8" s="39"/>
      <c r="T8" s="46"/>
      <c r="U8" s="46"/>
      <c r="V8" s="47"/>
    </row>
    <row r="9" spans="1:46" ht="14">
      <c r="A9" s="45"/>
      <c r="B9" s="27" t="s">
        <v>94</v>
      </c>
      <c r="C9" s="13" t="s">
        <v>84</v>
      </c>
      <c r="D9" s="13" t="s">
        <v>85</v>
      </c>
      <c r="E9" s="110"/>
      <c r="F9" s="111"/>
      <c r="G9" s="39"/>
      <c r="H9" s="27" t="s">
        <v>95</v>
      </c>
      <c r="I9" s="13" t="s">
        <v>84</v>
      </c>
      <c r="J9" s="40" t="s">
        <v>85</v>
      </c>
      <c r="K9" s="122"/>
      <c r="L9" s="122"/>
      <c r="M9" s="45"/>
      <c r="N9" s="27" t="s">
        <v>94</v>
      </c>
      <c r="O9" s="13" t="s">
        <v>84</v>
      </c>
      <c r="P9" s="40" t="s">
        <v>85</v>
      </c>
      <c r="Q9" s="110"/>
      <c r="R9" s="111"/>
      <c r="S9" s="39"/>
      <c r="T9" s="27" t="s">
        <v>95</v>
      </c>
      <c r="U9" s="13" t="s">
        <v>84</v>
      </c>
      <c r="V9" s="40" t="s">
        <v>85</v>
      </c>
    </row>
    <row r="10" spans="1:46" ht="14">
      <c r="A10" s="41" t="s">
        <v>87</v>
      </c>
      <c r="B10" s="14" t="s">
        <v>88</v>
      </c>
      <c r="C10" s="15">
        <f>IF('Pattern Design'!V30="","",AVERAGE('Pattern Design'!E30:I30))</f>
        <v>29.6</v>
      </c>
      <c r="D10" s="104">
        <f>_xlfn.IFS(C10="","",C10&gt;0,TRUNC((AVERAGE(C12))/C10,1),C10=0,"")</f>
        <v>2.7</v>
      </c>
      <c r="E10" s="110"/>
      <c r="F10" s="111"/>
      <c r="G10" s="42" t="s">
        <v>87</v>
      </c>
      <c r="H10" s="14" t="s">
        <v>88</v>
      </c>
      <c r="I10" s="15" t="str">
        <f>IF('Pattern Design'!V34="","",AVERAGE('Pattern Design'!E34:I34))</f>
        <v/>
      </c>
      <c r="J10" s="43" t="str">
        <f>_xlfn.IFS(I10="","",I10&gt;0,TRUNC((AVERAGE(I12))/I10,1),I10=0,"")</f>
        <v/>
      </c>
      <c r="K10" s="122"/>
      <c r="L10" s="122"/>
      <c r="M10" s="41" t="s">
        <v>87</v>
      </c>
      <c r="N10" s="14" t="s">
        <v>88</v>
      </c>
      <c r="O10" s="35">
        <f>AVERAGE(Sheet1!D31:H31)</f>
        <v>0.11166467065868264</v>
      </c>
      <c r="P10" s="43">
        <f>_xlfn.IFS(O10="","",O10&gt;0,TRUNC((AVERAGE(O12))/O10,1),O10=0,"")</f>
        <v>2.7</v>
      </c>
      <c r="Q10" s="110"/>
      <c r="R10" s="111"/>
      <c r="S10" s="42" t="s">
        <v>87</v>
      </c>
      <c r="T10" s="14" t="s">
        <v>88</v>
      </c>
      <c r="U10" s="35">
        <f>AVERAGE(Sheet1!D35:H35)</f>
        <v>0</v>
      </c>
      <c r="V10" s="43" t="str">
        <f>_xlfn.IFS(U10="","",U10&gt;0,TRUNC((AVERAGE(U12))/U10,1),U10=0,"")</f>
        <v/>
      </c>
    </row>
    <row r="11" spans="1:46" ht="14">
      <c r="A11" s="41" t="s">
        <v>89</v>
      </c>
      <c r="B11" s="14" t="s">
        <v>90</v>
      </c>
      <c r="C11" s="15">
        <f>IF('Pattern Design'!V30="","",AVERAGE('Pattern Design'!AI30:AM30))</f>
        <v>29.6</v>
      </c>
      <c r="D11" s="134">
        <f>_xlfn.IFS(C11="","",C11&gt;0,TRUNC((AVERAGE(C12))/C11,1),C11=0,"")</f>
        <v>2.7</v>
      </c>
      <c r="E11" s="110"/>
      <c r="F11" s="111"/>
      <c r="G11" s="42" t="s">
        <v>89</v>
      </c>
      <c r="H11" s="14" t="s">
        <v>90</v>
      </c>
      <c r="I11" s="15" t="str">
        <f>IF('Pattern Design'!V34="","",AVERAGE('Pattern Design'!AI34:AM34))</f>
        <v/>
      </c>
      <c r="J11" s="43" t="str">
        <f>_xlfn.IFS(I11="","",I11&gt;0,TRUNC((AVERAGE(I12))/I11,1),I11=0,"")</f>
        <v/>
      </c>
      <c r="K11" s="122"/>
      <c r="L11" s="122"/>
      <c r="M11" s="41" t="s">
        <v>89</v>
      </c>
      <c r="N11" s="14" t="s">
        <v>90</v>
      </c>
      <c r="O11" s="35">
        <f>AVERAGE(Sheet1!AH31:AL31)</f>
        <v>0.11166467065868264</v>
      </c>
      <c r="P11" s="43">
        <f>_xlfn.IFS(O11="","",O11&gt;0,TRUNC((AVERAGE(O12))/O11,1),O11=0,"")</f>
        <v>2.7</v>
      </c>
      <c r="Q11" s="110"/>
      <c r="R11" s="111"/>
      <c r="S11" s="42" t="s">
        <v>89</v>
      </c>
      <c r="T11" s="14" t="s">
        <v>90</v>
      </c>
      <c r="U11" s="35">
        <f>AVERAGE(Sheet1!AH35:AL35)</f>
        <v>0</v>
      </c>
      <c r="V11" s="43" t="str">
        <f>_xlfn.IFS(U11="","",U11&gt;0,TRUNC((AVERAGE(U12))/U11,1),U11=0,"")</f>
        <v/>
      </c>
    </row>
    <row r="12" spans="1:46" ht="14">
      <c r="A12" s="41" t="s">
        <v>91</v>
      </c>
      <c r="B12" s="14" t="s">
        <v>93</v>
      </c>
      <c r="C12" s="15">
        <f>IF('Pattern Design'!V30="","",AVERAGE('Pattern Design'!T30:X30))</f>
        <v>80</v>
      </c>
      <c r="D12" s="105"/>
      <c r="E12" s="110"/>
      <c r="F12" s="111"/>
      <c r="G12" s="42" t="s">
        <v>91</v>
      </c>
      <c r="H12" s="14" t="s">
        <v>93</v>
      </c>
      <c r="I12" s="15" t="str">
        <f>IF('Pattern Design'!V34="","",AVERAGE('Pattern Design'!T34:X34))</f>
        <v/>
      </c>
      <c r="J12" s="48"/>
      <c r="K12" s="122"/>
      <c r="L12" s="122"/>
      <c r="M12" s="41" t="s">
        <v>91</v>
      </c>
      <c r="N12" s="14" t="s">
        <v>93</v>
      </c>
      <c r="O12" s="35">
        <f>AVERAGE(Sheet1!S31:W31)</f>
        <v>0.30179640718562878</v>
      </c>
      <c r="P12" s="44"/>
      <c r="Q12" s="110"/>
      <c r="R12" s="111"/>
      <c r="S12" s="42" t="s">
        <v>91</v>
      </c>
      <c r="T12" s="14" t="s">
        <v>93</v>
      </c>
      <c r="U12" s="35">
        <f>AVERAGE(Sheet1!S35:W35)</f>
        <v>0</v>
      </c>
      <c r="V12" s="48"/>
    </row>
    <row r="13" spans="1:46" ht="16">
      <c r="A13" s="45"/>
      <c r="B13" s="46"/>
      <c r="C13" s="46"/>
      <c r="D13" s="46"/>
      <c r="E13" s="110"/>
      <c r="F13" s="111"/>
      <c r="G13" s="39"/>
      <c r="H13" s="12"/>
      <c r="I13" s="6"/>
      <c r="J13" s="49"/>
      <c r="K13" s="122"/>
      <c r="L13" s="122"/>
      <c r="M13" s="45"/>
      <c r="N13" s="46"/>
      <c r="O13" s="46"/>
      <c r="P13" s="47"/>
      <c r="Q13" s="110"/>
      <c r="R13" s="111"/>
      <c r="S13" s="39"/>
      <c r="T13" s="12"/>
      <c r="U13" s="6"/>
      <c r="V13" s="49"/>
    </row>
    <row r="14" spans="1:46" ht="14">
      <c r="A14" s="45"/>
      <c r="B14" s="27" t="s">
        <v>96</v>
      </c>
      <c r="C14" s="13" t="s">
        <v>84</v>
      </c>
      <c r="D14" s="13" t="s">
        <v>85</v>
      </c>
      <c r="E14" s="110"/>
      <c r="F14" s="111"/>
      <c r="G14" s="39"/>
      <c r="H14" s="27" t="s">
        <v>97</v>
      </c>
      <c r="I14" s="13" t="s">
        <v>84</v>
      </c>
      <c r="J14" s="40" t="s">
        <v>85</v>
      </c>
      <c r="K14" s="122"/>
      <c r="L14" s="122"/>
      <c r="M14" s="45"/>
      <c r="N14" s="27" t="s">
        <v>96</v>
      </c>
      <c r="O14" s="13" t="s">
        <v>84</v>
      </c>
      <c r="P14" s="40" t="s">
        <v>85</v>
      </c>
      <c r="Q14" s="110"/>
      <c r="R14" s="111"/>
      <c r="S14" s="39"/>
      <c r="T14" s="27" t="s">
        <v>97</v>
      </c>
      <c r="U14" s="13" t="s">
        <v>84</v>
      </c>
      <c r="V14" s="40" t="s">
        <v>85</v>
      </c>
    </row>
    <row r="15" spans="1:46" ht="14">
      <c r="A15" s="41" t="s">
        <v>87</v>
      </c>
      <c r="B15" s="14" t="s">
        <v>88</v>
      </c>
      <c r="C15" s="15">
        <f>IF('Pattern Design'!V31="","",AVERAGE('Pattern Design'!E31:I31))</f>
        <v>18.2</v>
      </c>
      <c r="D15" s="104">
        <f>_xlfn.IFS(C15="","",C15&gt;0,TRUNC((AVERAGE(C17))/C15,1),C15=0,"")</f>
        <v>2.8</v>
      </c>
      <c r="E15" s="110"/>
      <c r="F15" s="111"/>
      <c r="G15" s="42" t="s">
        <v>87</v>
      </c>
      <c r="H15" s="14" t="s">
        <v>88</v>
      </c>
      <c r="I15" s="15" t="str">
        <f>IF('Pattern Design'!V35="","",AVERAGE('Pattern Design'!E35:I35))</f>
        <v/>
      </c>
      <c r="J15" s="43" t="str">
        <f>_xlfn.IFS(I15="","",I15&gt;0,TRUNC((AVERAGE(I17))/I15,1),I15=0,"")</f>
        <v/>
      </c>
      <c r="K15" s="122"/>
      <c r="L15" s="122"/>
      <c r="M15" s="41" t="s">
        <v>87</v>
      </c>
      <c r="N15" s="14" t="s">
        <v>88</v>
      </c>
      <c r="O15" s="35">
        <f>AVERAGE(Sheet1!D32:H32)</f>
        <v>8.3916167664670652E-2</v>
      </c>
      <c r="P15" s="43">
        <f>_xlfn.IFS(O15="","",O15&gt;0,TRUNC((AVERAGE(O17))/O15,1),O15=0,"")</f>
        <v>2.8</v>
      </c>
      <c r="Q15" s="110"/>
      <c r="R15" s="111"/>
      <c r="S15" s="42" t="s">
        <v>87</v>
      </c>
      <c r="T15" s="14" t="s">
        <v>88</v>
      </c>
      <c r="U15" s="35">
        <f>AVERAGE(Sheet1!D36:H36)</f>
        <v>0</v>
      </c>
      <c r="V15" s="43" t="str">
        <f>_xlfn.IFS(U15="","",U15&gt;0,TRUNC((AVERAGE(U17))/U15,1),U15=0,"")</f>
        <v/>
      </c>
    </row>
    <row r="16" spans="1:46" ht="14">
      <c r="A16" s="41" t="s">
        <v>89</v>
      </c>
      <c r="B16" s="14" t="s">
        <v>90</v>
      </c>
      <c r="C16" s="15">
        <f>IF('Pattern Design'!V31="","",AVERAGE('Pattern Design'!AI31:AM31))</f>
        <v>18.2</v>
      </c>
      <c r="D16" s="104">
        <f>_xlfn.IFS(C16="","",C16&gt;0,TRUNC((AVERAGE(C17))/C16,1),C16=0,"")</f>
        <v>2.8</v>
      </c>
      <c r="E16" s="110"/>
      <c r="F16" s="111"/>
      <c r="G16" s="42" t="s">
        <v>89</v>
      </c>
      <c r="H16" s="14" t="s">
        <v>90</v>
      </c>
      <c r="I16" s="15" t="str">
        <f>IF('Pattern Design'!V35="","",AVERAGE('Pattern Design'!AI35:AM35))</f>
        <v/>
      </c>
      <c r="J16" s="43" t="str">
        <f>_xlfn.IFS(I16="","",I16&gt;0,TRUNC((AVERAGE(I17))/I16,1),I16=0,"")</f>
        <v/>
      </c>
      <c r="K16" s="122"/>
      <c r="L16" s="122"/>
      <c r="M16" s="41" t="s">
        <v>89</v>
      </c>
      <c r="N16" s="14" t="s">
        <v>90</v>
      </c>
      <c r="O16" s="35">
        <f>AVERAGE(Sheet1!AH32:AL32)</f>
        <v>8.3916167664670666E-2</v>
      </c>
      <c r="P16" s="43">
        <f>_xlfn.IFS(O16="","",O16&gt;0,TRUNC((AVERAGE(O17))/O16,1),O16=0,"")</f>
        <v>2.8</v>
      </c>
      <c r="Q16" s="110"/>
      <c r="R16" s="111"/>
      <c r="S16" s="42" t="s">
        <v>89</v>
      </c>
      <c r="T16" s="14" t="s">
        <v>90</v>
      </c>
      <c r="U16" s="35">
        <f>AVERAGE(Sheet1!AH36:AL36)</f>
        <v>0</v>
      </c>
      <c r="V16" s="43" t="str">
        <f>_xlfn.IFS(U16="","",U16&gt;0,TRUNC((AVERAGE(U17))/U16,1),U16=0,"")</f>
        <v/>
      </c>
    </row>
    <row r="17" spans="1:22" ht="14">
      <c r="A17" s="41" t="s">
        <v>91</v>
      </c>
      <c r="B17" s="14" t="s">
        <v>93</v>
      </c>
      <c r="C17" s="15">
        <f>IF('Pattern Design'!V31="","",AVERAGE('Pattern Design'!T31:X31))</f>
        <v>52</v>
      </c>
      <c r="D17" s="106"/>
      <c r="E17" s="110"/>
      <c r="F17" s="111"/>
      <c r="G17" s="42" t="s">
        <v>91</v>
      </c>
      <c r="H17" s="14" t="s">
        <v>92</v>
      </c>
      <c r="I17" s="15" t="str">
        <f>IF('Pattern Design'!V35="","",AVERAGE('Pattern Design'!T35:X35))</f>
        <v/>
      </c>
      <c r="J17" s="50"/>
      <c r="K17" s="122"/>
      <c r="L17" s="122"/>
      <c r="M17" s="41" t="s">
        <v>91</v>
      </c>
      <c r="N17" s="14" t="s">
        <v>93</v>
      </c>
      <c r="O17" s="35">
        <f>AVERAGE(Sheet1!S32:W32)</f>
        <v>0.23976047904191616</v>
      </c>
      <c r="P17" s="48"/>
      <c r="Q17" s="110"/>
      <c r="R17" s="111"/>
      <c r="S17" s="42" t="s">
        <v>91</v>
      </c>
      <c r="T17" s="14" t="s">
        <v>92</v>
      </c>
      <c r="U17" s="35">
        <f>AVERAGE(Sheet1!S36:W36)</f>
        <v>0</v>
      </c>
      <c r="V17" s="50"/>
    </row>
    <row r="18" spans="1:22" ht="14">
      <c r="A18" s="45"/>
      <c r="B18" s="46"/>
      <c r="C18" s="46"/>
      <c r="D18" s="46"/>
      <c r="E18" s="112"/>
      <c r="F18" s="113"/>
      <c r="G18" s="39"/>
      <c r="H18" s="6"/>
      <c r="I18" s="6"/>
      <c r="J18" s="51"/>
      <c r="K18" s="122"/>
      <c r="L18" s="122"/>
      <c r="M18" s="45"/>
      <c r="N18" s="46"/>
      <c r="O18" s="46"/>
      <c r="P18" s="47"/>
      <c r="Q18" s="112"/>
      <c r="R18" s="113"/>
      <c r="S18" s="39"/>
      <c r="T18" s="6"/>
      <c r="U18" s="6"/>
      <c r="V18" s="51"/>
    </row>
    <row r="19" spans="1:22" ht="14">
      <c r="A19" s="45"/>
      <c r="B19" s="27" t="s">
        <v>98</v>
      </c>
      <c r="C19" s="13" t="s">
        <v>84</v>
      </c>
      <c r="D19" s="13" t="s">
        <v>85</v>
      </c>
      <c r="E19" s="114"/>
      <c r="F19" s="115"/>
      <c r="G19" s="39"/>
      <c r="H19" s="27" t="s">
        <v>99</v>
      </c>
      <c r="I19" s="13" t="s">
        <v>84</v>
      </c>
      <c r="J19" s="40" t="s">
        <v>85</v>
      </c>
      <c r="K19" s="122"/>
      <c r="L19" s="122"/>
      <c r="M19" s="45"/>
      <c r="N19" s="27" t="s">
        <v>98</v>
      </c>
      <c r="O19" s="13" t="s">
        <v>84</v>
      </c>
      <c r="P19" s="40" t="s">
        <v>85</v>
      </c>
      <c r="Q19" s="114"/>
      <c r="R19" s="115"/>
      <c r="S19" s="39"/>
      <c r="T19" s="27" t="s">
        <v>99</v>
      </c>
      <c r="U19" s="13" t="s">
        <v>84</v>
      </c>
      <c r="V19" s="40" t="s">
        <v>85</v>
      </c>
    </row>
    <row r="20" spans="1:22" ht="14">
      <c r="A20" s="41" t="s">
        <v>87</v>
      </c>
      <c r="B20" s="14" t="s">
        <v>88</v>
      </c>
      <c r="C20" s="15">
        <f>IF('Pattern Design'!V32="","",AVERAGE('Pattern Design'!E32:I32))</f>
        <v>6.4</v>
      </c>
      <c r="D20" s="104">
        <f>_xlfn.IFS(C20="","",C20&gt;0,TRUNC((AVERAGE(C22))/C20,1),C20=0,"")</f>
        <v>2.2999999999999998</v>
      </c>
      <c r="E20" s="116"/>
      <c r="F20" s="117"/>
      <c r="G20" s="42" t="s">
        <v>87</v>
      </c>
      <c r="H20" s="14" t="s">
        <v>88</v>
      </c>
      <c r="I20" s="15" t="str">
        <f>IF('Pattern Design'!V36="","",AVERAGE('Pattern Design'!E36:I36))</f>
        <v/>
      </c>
      <c r="J20" s="43" t="str">
        <f>_xlfn.IFS(I20="","",I20&gt;0,TRUNC((AVERAGE(I22))/I20,1),I20=0,"")</f>
        <v/>
      </c>
      <c r="K20" s="122"/>
      <c r="L20" s="122"/>
      <c r="M20" s="41" t="s">
        <v>87</v>
      </c>
      <c r="N20" s="14" t="s">
        <v>88</v>
      </c>
      <c r="O20" s="35">
        <f>AVERAGE(Sheet1!D33:H33)</f>
        <v>2.146107784431138E-2</v>
      </c>
      <c r="P20" s="43">
        <f>_xlfn.IFS(O20="","",O20&gt;0,TRUNC((AVERAGE(O22))/O20,1),O20=0,"")</f>
        <v>2.2999999999999998</v>
      </c>
      <c r="Q20" s="116"/>
      <c r="R20" s="117"/>
      <c r="S20" s="42" t="s">
        <v>87</v>
      </c>
      <c r="T20" s="14" t="s">
        <v>88</v>
      </c>
      <c r="U20" s="35">
        <f>AVERAGE(Sheet1!D37:H37)</f>
        <v>0</v>
      </c>
      <c r="V20" s="43" t="str">
        <f>_xlfn.IFS(U20="","",U20&gt;0,TRUNC((AVERAGE(U22))/U20,1),U20=0,"")</f>
        <v/>
      </c>
    </row>
    <row r="21" spans="1:22" ht="14">
      <c r="A21" s="41" t="s">
        <v>89</v>
      </c>
      <c r="B21" s="14" t="s">
        <v>90</v>
      </c>
      <c r="C21" s="15">
        <f>IF('Pattern Design'!V32="","",AVERAGE('Pattern Design'!AI32:AM32))</f>
        <v>6.4</v>
      </c>
      <c r="D21" s="104">
        <f>_xlfn.IFS(C21="","",C21&gt;0,TRUNC((AVERAGE(C22))/C21,1),C21=0,"")</f>
        <v>2.2999999999999998</v>
      </c>
      <c r="E21" s="118"/>
      <c r="F21" s="119"/>
      <c r="G21" s="42" t="s">
        <v>89</v>
      </c>
      <c r="H21" s="14" t="s">
        <v>90</v>
      </c>
      <c r="I21" s="15" t="str">
        <f>IF('Pattern Design'!V36="","",AVERAGE('Pattern Design'!AI36:AM36))</f>
        <v/>
      </c>
      <c r="J21" s="43" t="str">
        <f>_xlfn.IFS(I21="","",I21&gt;0,TRUNC((AVERAGE(I22))/I21,1),I21=0,"")</f>
        <v/>
      </c>
      <c r="K21" s="122"/>
      <c r="L21" s="122"/>
      <c r="M21" s="41" t="s">
        <v>89</v>
      </c>
      <c r="N21" s="14" t="s">
        <v>90</v>
      </c>
      <c r="O21" s="35">
        <f>AVERAGE(Sheet1!AH33:AL33)</f>
        <v>2.1461077844311376E-2</v>
      </c>
      <c r="P21" s="43">
        <f>_xlfn.IFS(O21="","",O21&gt;0,TRUNC((AVERAGE(O22))/O21,1),O21=0,"")</f>
        <v>2.2999999999999998</v>
      </c>
      <c r="Q21" s="118"/>
      <c r="R21" s="119"/>
      <c r="S21" s="42" t="s">
        <v>89</v>
      </c>
      <c r="T21" s="14" t="s">
        <v>90</v>
      </c>
      <c r="U21" s="35">
        <f>AVERAGE(Sheet1!AH37:AL37)</f>
        <v>0</v>
      </c>
      <c r="V21" s="43" t="str">
        <f>_xlfn.IFS(U21="","",U21&gt;0,TRUNC((AVERAGE(U22))/U21,1),U21=0,"")</f>
        <v/>
      </c>
    </row>
    <row r="22" spans="1:22" ht="15" thickBot="1">
      <c r="A22" s="52" t="s">
        <v>91</v>
      </c>
      <c r="B22" s="53" t="s">
        <v>92</v>
      </c>
      <c r="C22" s="54">
        <f>IF('Pattern Design'!V32="","",AVERAGE('Pattern Design'!T32:X32))</f>
        <v>15</v>
      </c>
      <c r="D22" s="124"/>
      <c r="E22" s="120"/>
      <c r="F22" s="121"/>
      <c r="G22" s="55" t="s">
        <v>91</v>
      </c>
      <c r="H22" s="53" t="s">
        <v>93</v>
      </c>
      <c r="I22" s="54" t="str">
        <f>IF('Pattern Design'!V36="","",AVERAGE('Pattern Design'!T36:X36))</f>
        <v/>
      </c>
      <c r="J22" s="56"/>
      <c r="K22" s="122"/>
      <c r="L22" s="122"/>
      <c r="M22" s="41" t="s">
        <v>91</v>
      </c>
      <c r="N22" s="101" t="s">
        <v>92</v>
      </c>
      <c r="O22" s="103">
        <f>AVERAGE(Sheet1!S33:W33)</f>
        <v>5.0299401197604787E-2</v>
      </c>
      <c r="P22" s="123"/>
      <c r="Q22" s="118"/>
      <c r="R22" s="119"/>
      <c r="S22" s="42" t="s">
        <v>91</v>
      </c>
      <c r="T22" s="101" t="s">
        <v>93</v>
      </c>
      <c r="U22" s="103">
        <f>AVERAGE(Sheet1!S37:W37)</f>
        <v>0</v>
      </c>
      <c r="V22" s="102"/>
    </row>
    <row r="23" spans="1:22">
      <c r="A23" s="292" t="s">
        <v>100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4"/>
    </row>
    <row r="24" spans="1:22">
      <c r="A24" s="295"/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7"/>
    </row>
    <row r="25" spans="1:22" ht="14" thickBo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300"/>
    </row>
    <row r="26" spans="1:22" ht="14">
      <c r="A26" s="67"/>
      <c r="B26" s="37"/>
      <c r="C26" s="37"/>
      <c r="D26" s="37"/>
      <c r="E26" s="6"/>
      <c r="F26" s="6"/>
      <c r="G26" s="6"/>
      <c r="H26" s="6"/>
      <c r="I26" s="6"/>
      <c r="J26" s="6"/>
      <c r="K26" s="6"/>
      <c r="L26" s="6"/>
      <c r="M26" s="37"/>
      <c r="N26" s="37"/>
      <c r="O26" s="37"/>
      <c r="P26" s="37"/>
      <c r="Q26" s="37"/>
      <c r="R26" s="37"/>
      <c r="S26" s="37"/>
      <c r="T26" s="37"/>
      <c r="U26" s="37"/>
      <c r="V26" s="68"/>
    </row>
    <row r="27" spans="1:22" ht="14">
      <c r="A27" s="67"/>
      <c r="B27" s="37"/>
      <c r="C27" s="37"/>
      <c r="D27" s="37"/>
      <c r="E27" s="11"/>
      <c r="F27" s="11"/>
      <c r="G27" s="11"/>
      <c r="H27" s="11"/>
      <c r="I27" s="11"/>
      <c r="J27" s="11"/>
      <c r="K27" s="11"/>
      <c r="L27" s="11"/>
      <c r="M27" s="37"/>
      <c r="N27" s="37"/>
      <c r="O27" s="37"/>
      <c r="P27" s="37"/>
      <c r="Q27" s="37"/>
      <c r="R27" s="37"/>
      <c r="S27" s="37"/>
      <c r="T27" s="37"/>
      <c r="U27" s="37"/>
      <c r="V27" s="68"/>
    </row>
    <row r="28" spans="1:22" ht="14">
      <c r="A28" s="67"/>
      <c r="B28" s="37"/>
      <c r="C28" s="37"/>
      <c r="D28" s="37"/>
      <c r="E28" s="11"/>
      <c r="F28" s="11"/>
      <c r="G28" s="11"/>
      <c r="H28" s="11"/>
      <c r="I28" s="11"/>
      <c r="J28" s="11"/>
      <c r="K28" s="11"/>
      <c r="L28" s="11"/>
      <c r="M28" s="37"/>
      <c r="N28" s="37"/>
      <c r="O28" s="37"/>
      <c r="P28" s="37"/>
      <c r="Q28" s="37"/>
      <c r="R28" s="37"/>
      <c r="S28" s="37"/>
      <c r="T28" s="37"/>
      <c r="U28" s="37"/>
      <c r="V28" s="68"/>
    </row>
    <row r="29" spans="1:22" ht="14">
      <c r="A29" s="67"/>
      <c r="B29" s="37"/>
      <c r="C29" s="37"/>
      <c r="D29" s="37"/>
      <c r="E29" s="11"/>
      <c r="F29" s="11"/>
      <c r="G29" s="11"/>
      <c r="H29" s="11"/>
      <c r="I29" s="11"/>
      <c r="J29" s="11"/>
      <c r="K29" s="11"/>
      <c r="L29" s="11"/>
      <c r="M29" s="37"/>
      <c r="N29" s="37"/>
      <c r="O29" s="37"/>
      <c r="P29" s="37"/>
      <c r="Q29" s="37"/>
      <c r="R29" s="37"/>
      <c r="S29" s="37"/>
      <c r="T29" s="37"/>
      <c r="U29" s="37"/>
      <c r="V29" s="68"/>
    </row>
    <row r="30" spans="1:22" ht="14">
      <c r="A30" s="67"/>
      <c r="B30" s="37"/>
      <c r="C30" s="37"/>
      <c r="D30" s="37"/>
      <c r="E30" s="46"/>
      <c r="F30" s="46"/>
      <c r="G30" s="4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68"/>
    </row>
    <row r="31" spans="1:22">
      <c r="A31" s="67"/>
      <c r="B31" s="37"/>
      <c r="C31" s="37"/>
      <c r="D31" s="37"/>
      <c r="E31" s="37"/>
      <c r="F31" s="38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68"/>
    </row>
    <row r="32" spans="1:22" ht="14">
      <c r="A32" s="67"/>
      <c r="B32" s="37"/>
      <c r="C32" s="37"/>
      <c r="D32" s="37"/>
      <c r="E32" s="6"/>
      <c r="F32" s="6"/>
      <c r="G32" s="6"/>
      <c r="H32" s="6"/>
      <c r="I32" s="6"/>
      <c r="J32" s="6"/>
      <c r="K32" s="6"/>
      <c r="L32" s="6"/>
      <c r="M32" s="37"/>
      <c r="N32" s="37"/>
      <c r="O32" s="37"/>
      <c r="P32" s="37"/>
      <c r="Q32" s="37"/>
      <c r="R32" s="37"/>
      <c r="S32" s="37"/>
      <c r="T32" s="37"/>
      <c r="U32" s="37"/>
      <c r="V32" s="68"/>
    </row>
    <row r="33" spans="1:22" ht="14">
      <c r="A33" s="67"/>
      <c r="B33" s="37"/>
      <c r="C33" s="37"/>
      <c r="D33" s="37"/>
      <c r="E33" s="6"/>
      <c r="F33" s="6"/>
      <c r="G33" s="6"/>
      <c r="H33" s="6"/>
      <c r="I33" s="6"/>
      <c r="J33" s="6"/>
      <c r="K33" s="6"/>
      <c r="L33" s="6"/>
      <c r="M33" s="37"/>
      <c r="N33" s="37"/>
      <c r="O33" s="37"/>
      <c r="P33" s="37"/>
      <c r="Q33" s="37"/>
      <c r="R33" s="37"/>
      <c r="S33" s="37"/>
      <c r="T33" s="37"/>
      <c r="U33" s="37"/>
      <c r="V33" s="68"/>
    </row>
    <row r="34" spans="1:22" ht="14">
      <c r="A34" s="67"/>
      <c r="B34" s="37"/>
      <c r="C34" s="37"/>
      <c r="D34" s="37"/>
      <c r="E34" s="6"/>
      <c r="F34" s="6"/>
      <c r="G34" s="6"/>
      <c r="H34" s="6"/>
      <c r="I34" s="6"/>
      <c r="J34" s="6"/>
      <c r="K34" s="6"/>
      <c r="L34" s="6"/>
      <c r="M34" s="37"/>
      <c r="N34" s="37"/>
      <c r="O34" s="37"/>
      <c r="P34" s="37"/>
      <c r="Q34" s="37"/>
      <c r="R34" s="37"/>
      <c r="S34" s="37"/>
      <c r="T34" s="37"/>
      <c r="U34" s="37"/>
      <c r="V34" s="68"/>
    </row>
    <row r="35" spans="1:22" ht="14">
      <c r="A35" s="67"/>
      <c r="B35" s="37"/>
      <c r="C35" s="37"/>
      <c r="D35" s="37"/>
      <c r="E35" s="6"/>
      <c r="F35" s="6"/>
      <c r="G35" s="6"/>
      <c r="H35" s="6"/>
      <c r="I35" s="6"/>
      <c r="J35" s="6"/>
      <c r="K35" s="6"/>
      <c r="L35" s="6"/>
      <c r="M35" s="37"/>
      <c r="N35" s="37"/>
      <c r="O35" s="37"/>
      <c r="P35" s="37"/>
      <c r="Q35" s="37"/>
      <c r="R35" s="37"/>
      <c r="S35" s="37"/>
      <c r="T35" s="37"/>
      <c r="U35" s="37"/>
      <c r="V35" s="68"/>
    </row>
    <row r="36" spans="1:22" ht="14">
      <c r="A36" s="67"/>
      <c r="B36" s="37"/>
      <c r="C36" s="37"/>
      <c r="D36" s="37"/>
      <c r="E36" s="6"/>
      <c r="F36" s="6"/>
      <c r="G36" s="6"/>
      <c r="H36" s="6"/>
      <c r="I36" s="6"/>
      <c r="J36" s="6"/>
      <c r="K36" s="6"/>
      <c r="L36" s="6"/>
      <c r="M36" s="37"/>
      <c r="N36" s="37"/>
      <c r="O36" s="37"/>
      <c r="P36" s="37"/>
      <c r="Q36" s="37"/>
      <c r="R36" s="37"/>
      <c r="S36" s="37"/>
      <c r="T36" s="37"/>
      <c r="U36" s="37"/>
      <c r="V36" s="68"/>
    </row>
    <row r="37" spans="1:22" ht="14">
      <c r="A37" s="67"/>
      <c r="B37" s="37"/>
      <c r="C37" s="37"/>
      <c r="D37" s="37"/>
      <c r="E37" s="6"/>
      <c r="F37" s="6"/>
      <c r="G37" s="6"/>
      <c r="H37" s="6"/>
      <c r="I37" s="6"/>
      <c r="J37" s="6"/>
      <c r="K37" s="6"/>
      <c r="L37" s="6"/>
      <c r="M37" s="37"/>
      <c r="N37" s="37"/>
      <c r="O37" s="37"/>
      <c r="P37" s="37"/>
      <c r="Q37" s="37"/>
      <c r="R37" s="37"/>
      <c r="S37" s="37"/>
      <c r="T37" s="37"/>
      <c r="U37" s="37"/>
      <c r="V37" s="68"/>
    </row>
    <row r="38" spans="1:22" ht="14">
      <c r="A38" s="67"/>
      <c r="B38" s="37"/>
      <c r="C38" s="37"/>
      <c r="D38" s="37"/>
      <c r="E38" s="6"/>
      <c r="F38" s="6"/>
      <c r="G38" s="6"/>
      <c r="H38" s="6"/>
      <c r="I38" s="6"/>
      <c r="J38" s="6"/>
      <c r="K38" s="6"/>
      <c r="L38" s="6"/>
      <c r="M38" s="37"/>
      <c r="N38" s="37"/>
      <c r="O38" s="37"/>
      <c r="P38" s="37"/>
      <c r="Q38" s="37"/>
      <c r="R38" s="37"/>
      <c r="S38" s="37"/>
      <c r="T38" s="37"/>
      <c r="U38" s="37"/>
      <c r="V38" s="68"/>
    </row>
    <row r="39" spans="1:22" ht="14">
      <c r="A39" s="67"/>
      <c r="B39" s="37"/>
      <c r="C39" s="37"/>
      <c r="D39" s="37"/>
      <c r="E39" s="6"/>
      <c r="F39" s="6"/>
      <c r="G39" s="6"/>
      <c r="H39" s="6"/>
      <c r="I39" s="6"/>
      <c r="J39" s="6"/>
      <c r="K39" s="6"/>
      <c r="L39" s="6"/>
      <c r="M39" s="37"/>
      <c r="N39" s="37"/>
      <c r="O39" s="37"/>
      <c r="P39" s="37"/>
      <c r="Q39" s="37"/>
      <c r="R39" s="37"/>
      <c r="S39" s="37"/>
      <c r="T39" s="37"/>
      <c r="U39" s="37"/>
      <c r="V39" s="68"/>
    </row>
    <row r="40" spans="1:22" ht="14">
      <c r="A40" s="67"/>
      <c r="B40" s="37"/>
      <c r="C40" s="37"/>
      <c r="D40" s="37"/>
      <c r="E40" s="6"/>
      <c r="F40" s="6"/>
      <c r="G40" s="6"/>
      <c r="H40" s="6"/>
      <c r="I40" s="6"/>
      <c r="J40" s="6"/>
      <c r="K40" s="6"/>
      <c r="L40" s="6"/>
      <c r="M40" s="37"/>
      <c r="N40" s="37"/>
      <c r="O40" s="37"/>
      <c r="P40" s="37"/>
      <c r="Q40" s="37"/>
      <c r="R40" s="37"/>
      <c r="S40" s="37"/>
      <c r="T40" s="37"/>
      <c r="U40" s="37"/>
      <c r="V40" s="68"/>
    </row>
    <row r="41" spans="1:22" ht="14">
      <c r="A41" s="67"/>
      <c r="B41" s="37"/>
      <c r="C41" s="37"/>
      <c r="D41" s="37"/>
      <c r="E41" s="11"/>
      <c r="F41" s="11"/>
      <c r="G41" s="11"/>
      <c r="H41" s="11"/>
      <c r="I41" s="11"/>
      <c r="J41" s="11"/>
      <c r="K41" s="11"/>
      <c r="L41" s="11"/>
      <c r="M41" s="37"/>
      <c r="N41" s="37"/>
      <c r="O41" s="37"/>
      <c r="P41" s="37"/>
      <c r="Q41" s="37"/>
      <c r="R41" s="37"/>
      <c r="S41" s="37"/>
      <c r="T41" s="37"/>
      <c r="U41" s="37"/>
      <c r="V41" s="68"/>
    </row>
    <row r="42" spans="1:22">
      <c r="A42" s="67"/>
      <c r="B42" s="37"/>
      <c r="C42" s="37"/>
      <c r="D42" s="37"/>
      <c r="E42" s="37"/>
      <c r="F42" s="38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68"/>
    </row>
    <row r="43" spans="1:22">
      <c r="A43" s="67"/>
      <c r="B43" s="37"/>
      <c r="C43" s="37"/>
      <c r="D43" s="37"/>
      <c r="E43" s="37"/>
      <c r="F43" s="38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68"/>
    </row>
    <row r="44" spans="1:22">
      <c r="A44" s="67"/>
      <c r="B44" s="37"/>
      <c r="C44" s="37"/>
      <c r="D44" s="37"/>
      <c r="E44" s="37"/>
      <c r="F44" s="38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68"/>
    </row>
    <row r="45" spans="1:22">
      <c r="A45" s="67"/>
      <c r="B45" s="37"/>
      <c r="C45" s="37"/>
      <c r="D45" s="37"/>
      <c r="E45" s="37"/>
      <c r="F45" s="38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68"/>
    </row>
    <row r="46" spans="1:22">
      <c r="A46" s="67"/>
      <c r="B46" s="37"/>
      <c r="C46" s="37"/>
      <c r="D46" s="37"/>
      <c r="E46" s="37"/>
      <c r="F46" s="38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68"/>
    </row>
    <row r="47" spans="1:22">
      <c r="A47" s="67"/>
      <c r="B47" s="37"/>
      <c r="C47" s="37"/>
      <c r="D47" s="37"/>
      <c r="E47" s="37"/>
      <c r="F47" s="38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68"/>
    </row>
    <row r="48" spans="1:22">
      <c r="A48" s="67"/>
      <c r="B48" s="37"/>
      <c r="C48" s="37"/>
      <c r="D48" s="37"/>
      <c r="E48" s="37"/>
      <c r="F48" s="38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68"/>
    </row>
    <row r="49" spans="1:22">
      <c r="A49" s="67"/>
      <c r="B49" s="37"/>
      <c r="C49" s="37"/>
      <c r="D49" s="37"/>
      <c r="E49" s="37"/>
      <c r="F49" s="38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68"/>
    </row>
    <row r="50" spans="1:22">
      <c r="A50" s="67"/>
      <c r="B50" s="37"/>
      <c r="C50" s="37"/>
      <c r="D50" s="37"/>
      <c r="E50" s="37"/>
      <c r="F50" s="38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68"/>
    </row>
    <row r="51" spans="1:22" ht="12" customHeight="1" thickBot="1">
      <c r="A51" s="67"/>
      <c r="B51" s="37"/>
      <c r="C51" s="37"/>
      <c r="D51" s="37"/>
      <c r="E51" s="37"/>
      <c r="F51" s="38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68"/>
    </row>
    <row r="52" spans="1:22" ht="13.25" customHeight="1">
      <c r="A52" s="301" t="s">
        <v>101</v>
      </c>
      <c r="B52" s="302"/>
      <c r="C52" s="302"/>
      <c r="D52" s="303"/>
      <c r="E52" s="302" t="s">
        <v>102</v>
      </c>
      <c r="F52" s="302"/>
      <c r="G52" s="302"/>
      <c r="H52" s="303"/>
      <c r="I52" s="301" t="s">
        <v>103</v>
      </c>
      <c r="J52" s="302"/>
      <c r="K52" s="303"/>
      <c r="L52" s="301" t="s">
        <v>104</v>
      </c>
      <c r="M52" s="302"/>
      <c r="N52" s="303"/>
      <c r="O52" s="301" t="s">
        <v>105</v>
      </c>
      <c r="P52" s="302"/>
      <c r="Q52" s="302"/>
      <c r="R52" s="302"/>
      <c r="S52" s="301" t="s">
        <v>106</v>
      </c>
      <c r="T52" s="302"/>
      <c r="U52" s="302"/>
      <c r="V52" s="303"/>
    </row>
    <row r="53" spans="1:22" ht="12" customHeight="1" thickBot="1">
      <c r="A53" s="304"/>
      <c r="B53" s="305"/>
      <c r="C53" s="305"/>
      <c r="D53" s="306"/>
      <c r="E53" s="305"/>
      <c r="F53" s="305"/>
      <c r="G53" s="305"/>
      <c r="H53" s="306"/>
      <c r="I53" s="304"/>
      <c r="J53" s="305"/>
      <c r="K53" s="306"/>
      <c r="L53" s="304"/>
      <c r="M53" s="305"/>
      <c r="N53" s="306"/>
      <c r="O53" s="304"/>
      <c r="P53" s="305"/>
      <c r="Q53" s="305"/>
      <c r="R53" s="305"/>
      <c r="S53" s="304"/>
      <c r="T53" s="305"/>
      <c r="U53" s="305"/>
      <c r="V53" s="306"/>
    </row>
    <row r="54" spans="1:22" ht="50" customHeight="1" thickBot="1">
      <c r="A54" s="316" t="s">
        <v>107</v>
      </c>
      <c r="B54" s="317"/>
      <c r="C54" s="317"/>
      <c r="D54" s="318"/>
      <c r="E54" s="317" t="s">
        <v>108</v>
      </c>
      <c r="F54" s="317"/>
      <c r="G54" s="317"/>
      <c r="H54" s="318"/>
      <c r="I54" s="316" t="s">
        <v>109</v>
      </c>
      <c r="J54" s="317"/>
      <c r="K54" s="318"/>
      <c r="L54" s="316" t="s">
        <v>110</v>
      </c>
      <c r="M54" s="317"/>
      <c r="N54" s="318"/>
      <c r="O54" s="316" t="s">
        <v>111</v>
      </c>
      <c r="P54" s="317"/>
      <c r="Q54" s="317"/>
      <c r="R54" s="318"/>
      <c r="S54" s="316" t="s">
        <v>112</v>
      </c>
      <c r="T54" s="317"/>
      <c r="U54" s="317"/>
      <c r="V54" s="318"/>
    </row>
    <row r="55" spans="1:22" ht="13.25" customHeight="1">
      <c r="A55" s="307">
        <f>IFERROR(TRUNC(Sheet1!S39/Sheet1!D39,2),"")</f>
        <v>2.63</v>
      </c>
      <c r="B55" s="308"/>
      <c r="C55" s="308"/>
      <c r="D55" s="309"/>
      <c r="E55" s="320">
        <f>IFERROR(TRUNC(Sheet1!S39/Sheet1!I39,2),"")</f>
        <v>1.42</v>
      </c>
      <c r="F55" s="320"/>
      <c r="G55" s="320"/>
      <c r="H55" s="321"/>
      <c r="I55" s="319">
        <f>IFERROR(TRUNC(Sheet1!S39/Sheet1!N39,2),"")</f>
        <v>1.0900000000000001</v>
      </c>
      <c r="J55" s="320"/>
      <c r="K55" s="321"/>
      <c r="L55" s="319">
        <f>IFERROR(TRUNC(Sheet1!S39/Sheet1!X39,2),"")</f>
        <v>1.0900000000000001</v>
      </c>
      <c r="M55" s="320"/>
      <c r="N55" s="321"/>
      <c r="O55" s="319">
        <f>IFERROR(TRUNC(Sheet1!S39/Sheet1!AC39,2),"")</f>
        <v>1.42</v>
      </c>
      <c r="P55" s="320"/>
      <c r="Q55" s="320"/>
      <c r="R55" s="321"/>
      <c r="S55" s="307">
        <f>IFERROR(TRUNC(Sheet1!S39/Sheet1!AH39,2),"")</f>
        <v>2.63</v>
      </c>
      <c r="T55" s="308"/>
      <c r="U55" s="308"/>
      <c r="V55" s="309"/>
    </row>
    <row r="56" spans="1:22" ht="13.25" customHeight="1">
      <c r="A56" s="310"/>
      <c r="B56" s="311"/>
      <c r="C56" s="311"/>
      <c r="D56" s="312"/>
      <c r="E56" s="323"/>
      <c r="F56" s="323"/>
      <c r="G56" s="323"/>
      <c r="H56" s="324"/>
      <c r="I56" s="322"/>
      <c r="J56" s="323"/>
      <c r="K56" s="324"/>
      <c r="L56" s="322"/>
      <c r="M56" s="323"/>
      <c r="N56" s="324"/>
      <c r="O56" s="322"/>
      <c r="P56" s="323"/>
      <c r="Q56" s="323"/>
      <c r="R56" s="324"/>
      <c r="S56" s="310"/>
      <c r="T56" s="311"/>
      <c r="U56" s="311"/>
      <c r="V56" s="312"/>
    </row>
    <row r="57" spans="1:22" ht="13.25" customHeight="1">
      <c r="A57" s="310"/>
      <c r="B57" s="311"/>
      <c r="C57" s="311"/>
      <c r="D57" s="312"/>
      <c r="E57" s="323"/>
      <c r="F57" s="323"/>
      <c r="G57" s="323"/>
      <c r="H57" s="324"/>
      <c r="I57" s="322"/>
      <c r="J57" s="323"/>
      <c r="K57" s="324"/>
      <c r="L57" s="322"/>
      <c r="M57" s="323"/>
      <c r="N57" s="324"/>
      <c r="O57" s="322"/>
      <c r="P57" s="323"/>
      <c r="Q57" s="323"/>
      <c r="R57" s="324"/>
      <c r="S57" s="310"/>
      <c r="T57" s="311"/>
      <c r="U57" s="311"/>
      <c r="V57" s="312"/>
    </row>
    <row r="58" spans="1:22" ht="14" customHeight="1" thickBot="1">
      <c r="A58" s="313"/>
      <c r="B58" s="314"/>
      <c r="C58" s="314"/>
      <c r="D58" s="315"/>
      <c r="E58" s="326"/>
      <c r="F58" s="326"/>
      <c r="G58" s="326"/>
      <c r="H58" s="327"/>
      <c r="I58" s="325"/>
      <c r="J58" s="326"/>
      <c r="K58" s="327"/>
      <c r="L58" s="325"/>
      <c r="M58" s="326"/>
      <c r="N58" s="327"/>
      <c r="O58" s="325"/>
      <c r="P58" s="326"/>
      <c r="Q58" s="326"/>
      <c r="R58" s="327"/>
      <c r="S58" s="313"/>
      <c r="T58" s="314"/>
      <c r="U58" s="314"/>
      <c r="V58" s="315"/>
    </row>
  </sheetData>
  <sheetProtection algorithmName="SHA-512" hashValue="PyoCDMfhP2FzEj1eRCW9Xa+FVrOHLdaEqeWcnhpwkTkzW16t96SCP06xf5GEqx+VBWZt6Sx6lItJDRXWOV0TDQ==" saltValue="TZgApsUUER3t+GA/ZLckww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4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95" zoomScaleNormal="100" workbookViewId="0">
      <selection activeCell="F8" sqref="F8:G8"/>
    </sheetView>
  </sheetViews>
  <sheetFormatPr baseColWidth="10" defaultColWidth="9.33203125" defaultRowHeight="13"/>
  <cols>
    <col min="1" max="1" width="9.33203125" style="2"/>
    <col min="2" max="40" width="6.6640625" style="2" customWidth="1"/>
    <col min="41" max="16384" width="9.33203125" style="2"/>
  </cols>
  <sheetData>
    <row r="1" spans="1:40" ht="125" customHeight="1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25" customHeight="1">
      <c r="A2" s="84"/>
      <c r="B2" s="339" t="s">
        <v>113</v>
      </c>
      <c r="C2" s="339"/>
      <c r="D2" s="340"/>
      <c r="E2" s="340"/>
      <c r="F2" s="340"/>
      <c r="G2" s="340"/>
      <c r="H2" s="340"/>
      <c r="I2" s="340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6"/>
    </row>
    <row r="3" spans="1:40" ht="26.5" customHeight="1">
      <c r="A3" s="84"/>
      <c r="B3" s="136"/>
      <c r="C3" s="137"/>
      <c r="D3" s="343" t="s">
        <v>87</v>
      </c>
      <c r="E3" s="344"/>
      <c r="F3" s="345" t="s">
        <v>91</v>
      </c>
      <c r="G3" s="345"/>
      <c r="H3" s="345" t="s">
        <v>89</v>
      </c>
      <c r="I3" s="34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6"/>
    </row>
    <row r="4" spans="1:40" s="3" customFormat="1" ht="27" customHeight="1">
      <c r="A4" s="87"/>
      <c r="B4" s="341"/>
      <c r="C4" s="342"/>
      <c r="D4" s="346" t="s">
        <v>114</v>
      </c>
      <c r="E4" s="346"/>
      <c r="F4" s="347" t="s">
        <v>115</v>
      </c>
      <c r="G4" s="347"/>
      <c r="H4" s="347" t="s">
        <v>116</v>
      </c>
      <c r="I4" s="347"/>
      <c r="J4" s="88"/>
      <c r="K4" s="89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90"/>
    </row>
    <row r="5" spans="1:40" s="3" customFormat="1" ht="27" customHeight="1">
      <c r="A5" s="87"/>
      <c r="B5" s="336" t="s">
        <v>94</v>
      </c>
      <c r="C5" s="337"/>
      <c r="D5" s="332">
        <f>IFERROR(TRUNC((AVERAGE('Ratio Detail'!$C$5))/'Ratio Detail'!C10,1),"")</f>
        <v>1.3</v>
      </c>
      <c r="E5" s="332"/>
      <c r="F5" s="332">
        <f>IFERROR(TRUNC((AVERAGE('Ratio Detail'!$C$7))/'Ratio Detail'!C12,1),"")</f>
        <v>1.2</v>
      </c>
      <c r="G5" s="332"/>
      <c r="H5" s="332">
        <f>IFERROR(TRUNC((AVERAGE('Ratio Detail'!$C$6))/'Ratio Detail'!C11,1),"")</f>
        <v>1.3</v>
      </c>
      <c r="I5" s="332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90"/>
    </row>
    <row r="6" spans="1:40" s="3" customFormat="1" ht="27" customHeight="1">
      <c r="A6" s="87"/>
      <c r="B6" s="336" t="s">
        <v>96</v>
      </c>
      <c r="C6" s="337"/>
      <c r="D6" s="332">
        <f>IFERROR(TRUNC((AVERAGE('Ratio Detail'!$C$5))/'Ratio Detail'!C15,1),"")</f>
        <v>2.1</v>
      </c>
      <c r="E6" s="332"/>
      <c r="F6" s="332">
        <f>IFERROR(TRUNC((AVERAGE('Ratio Detail'!$C$7))/'Ratio Detail'!C17,1),"")</f>
        <v>1.9</v>
      </c>
      <c r="G6" s="332"/>
      <c r="H6" s="332">
        <f>IFERROR(TRUNC((AVERAGE('Ratio Detail'!$C$6))/'Ratio Detail'!C16,1),"")</f>
        <v>2.1</v>
      </c>
      <c r="I6" s="332"/>
      <c r="J6" s="88"/>
      <c r="K6" s="88"/>
      <c r="L6" s="88"/>
      <c r="M6" s="88"/>
      <c r="N6" s="88"/>
      <c r="O6" s="328" t="str">
        <f>IF('Pattern Design'!T10="","",'Pattern Design'!T10)</f>
        <v>SBN264125</v>
      </c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90"/>
    </row>
    <row r="7" spans="1:40" s="3" customFormat="1" ht="27" customHeight="1">
      <c r="A7" s="87"/>
      <c r="B7" s="336" t="s">
        <v>98</v>
      </c>
      <c r="C7" s="337"/>
      <c r="D7" s="332">
        <f>IFERROR(TRUNC((AVERAGE('Ratio Detail'!$C$5))/'Ratio Detail'!C20,1),"")</f>
        <v>6.2</v>
      </c>
      <c r="E7" s="332"/>
      <c r="F7" s="332">
        <f>IFERROR(TRUNC((AVERAGE('Ratio Detail'!$C$7))/'Ratio Detail'!C22,1),"")</f>
        <v>6.6</v>
      </c>
      <c r="G7" s="332"/>
      <c r="H7" s="332">
        <f>IFERROR(TRUNC((AVERAGE('Ratio Detail'!$C$6))/'Ratio Detail'!C21,1),"")</f>
        <v>6.2</v>
      </c>
      <c r="I7" s="332"/>
      <c r="J7" s="88"/>
      <c r="K7" s="88"/>
      <c r="L7" s="88"/>
      <c r="M7" s="88"/>
      <c r="N7" s="8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90"/>
    </row>
    <row r="8" spans="1:40" ht="27" customHeight="1">
      <c r="A8" s="84"/>
      <c r="B8" s="336" t="s">
        <v>86</v>
      </c>
      <c r="C8" s="337"/>
      <c r="D8" s="332" t="str">
        <f>IFERROR(TRUNC((AVERAGE('Ratio Detail'!$C$5))/'Ratio Detail'!I5,1),"")</f>
        <v/>
      </c>
      <c r="E8" s="332"/>
      <c r="F8" s="332" t="str">
        <f>IFERROR(TRUNC((AVERAGE('Ratio Detail'!$C$7))/'Ratio Detail'!I7,1),"")</f>
        <v/>
      </c>
      <c r="G8" s="332"/>
      <c r="H8" s="332" t="str">
        <f>IFERROR(TRUNC((AVERAGE('Ratio Detail'!$C$6))/'Ratio Detail'!I6,1),"")</f>
        <v/>
      </c>
      <c r="I8" s="332"/>
      <c r="J8" s="85"/>
      <c r="K8" s="85"/>
      <c r="L8" s="85"/>
      <c r="M8" s="85"/>
      <c r="N8" s="85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</row>
    <row r="9" spans="1:40" ht="27" customHeight="1">
      <c r="A9" s="84"/>
      <c r="B9" s="336" t="s">
        <v>95</v>
      </c>
      <c r="C9" s="337"/>
      <c r="D9" s="332" t="str">
        <f>IFERROR(TRUNC((AVERAGE('Ratio Detail'!$C$5))/'Ratio Detail'!I10,1),"")</f>
        <v/>
      </c>
      <c r="E9" s="332"/>
      <c r="F9" s="332" t="str">
        <f>IFERROR(TRUNC((AVERAGE('Ratio Detail'!$C$7))/'Ratio Detail'!I12,1),"")</f>
        <v/>
      </c>
      <c r="G9" s="332"/>
      <c r="H9" s="332" t="str">
        <f>IFERROR(TRUNC((AVERAGE('Ratio Detail'!$C$6))/'Ratio Detail'!I11,1),"")</f>
        <v/>
      </c>
      <c r="I9" s="332"/>
      <c r="J9" s="85"/>
      <c r="K9" s="85"/>
      <c r="L9" s="85"/>
      <c r="M9" s="85"/>
      <c r="N9" s="85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</row>
    <row r="10" spans="1:40" ht="27" customHeight="1">
      <c r="A10" s="84"/>
      <c r="B10" s="336" t="s">
        <v>97</v>
      </c>
      <c r="C10" s="337"/>
      <c r="D10" s="332" t="str">
        <f>IFERROR(TRUNC((AVERAGE('Ratio Detail'!$C$5))/'Ratio Detail'!I15,1),"")</f>
        <v/>
      </c>
      <c r="E10" s="332"/>
      <c r="F10" s="332" t="str">
        <f>IFERROR(TRUNC((AVERAGE('Ratio Detail'!$C$7))/'Ratio Detail'!I17,1),"")</f>
        <v/>
      </c>
      <c r="G10" s="332"/>
      <c r="H10" s="332" t="str">
        <f>IFERROR(TRUNC((AVERAGE('Ratio Detail'!$C$6))/'Ratio Detail'!I16,1),"")</f>
        <v/>
      </c>
      <c r="I10" s="332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</row>
    <row r="11" spans="1:40" ht="27" customHeight="1">
      <c r="A11" s="84"/>
      <c r="B11" s="336" t="s">
        <v>99</v>
      </c>
      <c r="C11" s="337"/>
      <c r="D11" s="332" t="str">
        <f>IFERROR(TRUNC((AVERAGE('Ratio Detail'!$C$5))/'Ratio Detail'!I20,1),"")</f>
        <v/>
      </c>
      <c r="E11" s="332"/>
      <c r="F11" s="332" t="str">
        <f>IFERROR(TRUNC((AVERAGE('Ratio Detail'!$C$7))/'Ratio Detail'!I22,1),"")</f>
        <v/>
      </c>
      <c r="G11" s="332"/>
      <c r="H11" s="332" t="str">
        <f>IFERROR(TRUNC((AVERAGE('Ratio Detail'!$C$6))/'Ratio Detail'!I21,1),"")</f>
        <v/>
      </c>
      <c r="I11" s="332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6"/>
    </row>
    <row r="12" spans="1:40" ht="27" customHeight="1" thickBot="1">
      <c r="A12" s="84"/>
      <c r="B12" s="338"/>
      <c r="C12" s="338"/>
      <c r="D12" s="338"/>
      <c r="E12" s="338"/>
      <c r="F12" s="338"/>
      <c r="G12" s="338"/>
      <c r="H12" s="338"/>
      <c r="I12" s="85"/>
      <c r="J12" s="85"/>
      <c r="K12" s="85"/>
      <c r="L12" s="85"/>
      <c r="M12" s="85"/>
      <c r="N12" s="232" t="s">
        <v>117</v>
      </c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6"/>
    </row>
    <row r="13" spans="1:40" ht="27" customHeight="1" thickBot="1">
      <c r="A13" s="126"/>
      <c r="B13" s="333" t="s">
        <v>41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5"/>
    </row>
    <row r="14" spans="1:40" ht="27" customHeight="1" thickBot="1">
      <c r="A14" s="16" t="s">
        <v>118</v>
      </c>
      <c r="B14" s="141" t="s">
        <v>42</v>
      </c>
      <c r="C14" s="142" t="s">
        <v>43</v>
      </c>
      <c r="D14" s="142" t="s">
        <v>44</v>
      </c>
      <c r="E14" s="142" t="s">
        <v>45</v>
      </c>
      <c r="F14" s="142" t="s">
        <v>46</v>
      </c>
      <c r="G14" s="142" t="s">
        <v>47</v>
      </c>
      <c r="H14" s="142" t="s">
        <v>48</v>
      </c>
      <c r="I14" s="142" t="s">
        <v>49</v>
      </c>
      <c r="J14" s="142" t="s">
        <v>50</v>
      </c>
      <c r="K14" s="142" t="s">
        <v>51</v>
      </c>
      <c r="L14" s="142" t="s">
        <v>52</v>
      </c>
      <c r="M14" s="142" t="s">
        <v>53</v>
      </c>
      <c r="N14" s="142" t="s">
        <v>54</v>
      </c>
      <c r="O14" s="142" t="s">
        <v>55</v>
      </c>
      <c r="P14" s="142" t="s">
        <v>56</v>
      </c>
      <c r="Q14" s="142" t="s">
        <v>57</v>
      </c>
      <c r="R14" s="142" t="s">
        <v>58</v>
      </c>
      <c r="S14" s="142" t="s">
        <v>59</v>
      </c>
      <c r="T14" s="142" t="s">
        <v>60</v>
      </c>
      <c r="U14" s="142" t="s">
        <v>61</v>
      </c>
      <c r="V14" s="142" t="s">
        <v>62</v>
      </c>
      <c r="W14" s="142" t="s">
        <v>63</v>
      </c>
      <c r="X14" s="142" t="s">
        <v>64</v>
      </c>
      <c r="Y14" s="142" t="s">
        <v>65</v>
      </c>
      <c r="Z14" s="142" t="s">
        <v>66</v>
      </c>
      <c r="AA14" s="142" t="s">
        <v>67</v>
      </c>
      <c r="AB14" s="142" t="s">
        <v>68</v>
      </c>
      <c r="AC14" s="142" t="s">
        <v>69</v>
      </c>
      <c r="AD14" s="142" t="s">
        <v>70</v>
      </c>
      <c r="AE14" s="142" t="s">
        <v>71</v>
      </c>
      <c r="AF14" s="142" t="s">
        <v>72</v>
      </c>
      <c r="AG14" s="142" t="s">
        <v>73</v>
      </c>
      <c r="AH14" s="142" t="s">
        <v>74</v>
      </c>
      <c r="AI14" s="142" t="s">
        <v>75</v>
      </c>
      <c r="AJ14" s="142" t="s">
        <v>76</v>
      </c>
      <c r="AK14" s="142" t="s">
        <v>77</v>
      </c>
      <c r="AL14" s="142" t="s">
        <v>78</v>
      </c>
      <c r="AM14" s="142" t="s">
        <v>79</v>
      </c>
      <c r="AN14" s="143" t="s">
        <v>80</v>
      </c>
    </row>
    <row r="15" spans="1:40" ht="27" customHeight="1">
      <c r="A15" s="138">
        <v>2</v>
      </c>
      <c r="B15" s="17">
        <f>IFERROR('Pattern Design'!C29/'Pattern Design'!C30,"")</f>
        <v>1.3636363636363635</v>
      </c>
      <c r="C15" s="18">
        <f>IFERROR('Pattern Design'!D29/'Pattern Design'!D30,"")</f>
        <v>1.3636363636363635</v>
      </c>
      <c r="D15" s="18">
        <f>IFERROR('Pattern Design'!E29/'Pattern Design'!E30,"")</f>
        <v>1.5</v>
      </c>
      <c r="E15" s="18">
        <f>IFERROR('Pattern Design'!F29/'Pattern Design'!F30,"")</f>
        <v>1.5909090909090908</v>
      </c>
      <c r="F15" s="18">
        <f>IFERROR('Pattern Design'!G29/'Pattern Design'!G30,"")</f>
        <v>1.3571428571428572</v>
      </c>
      <c r="G15" s="18">
        <f>IFERROR('Pattern Design'!H29/'Pattern Design'!H30,"")</f>
        <v>1.1944444444444444</v>
      </c>
      <c r="H15" s="18">
        <f>IFERROR('Pattern Design'!I29/'Pattern Design'!I30,"")</f>
        <v>1.25</v>
      </c>
      <c r="I15" s="18">
        <f>IFERROR('Pattern Design'!J29/'Pattern Design'!J30,"")</f>
        <v>1.4</v>
      </c>
      <c r="J15" s="18">
        <f>IFERROR('Pattern Design'!K29/'Pattern Design'!K30,"")</f>
        <v>1.2727272727272727</v>
      </c>
      <c r="K15" s="18">
        <f>IFERROR('Pattern Design'!L29/'Pattern Design'!L30,"")</f>
        <v>1.3272727272727274</v>
      </c>
      <c r="L15" s="18">
        <f>IFERROR('Pattern Design'!M29/'Pattern Design'!M30,"")</f>
        <v>1.2166666666666666</v>
      </c>
      <c r="M15" s="18">
        <f>IFERROR('Pattern Design'!N29/'Pattern Design'!N30,"")</f>
        <v>1.1230769230769231</v>
      </c>
      <c r="N15" s="18">
        <f>IFERROR('Pattern Design'!O29/'Pattern Design'!O30,"")</f>
        <v>1.2307692307692308</v>
      </c>
      <c r="O15" s="18">
        <f>IFERROR('Pattern Design'!P29/'Pattern Design'!P30,"")</f>
        <v>1.1428571428571428</v>
      </c>
      <c r="P15" s="18">
        <f>IFERROR('Pattern Design'!Q29/'Pattern Design'!Q30,"")</f>
        <v>1.2857142857142858</v>
      </c>
      <c r="Q15" s="18">
        <f>IFERROR('Pattern Design'!R29/'Pattern Design'!R30,"")</f>
        <v>1.25</v>
      </c>
      <c r="R15" s="18">
        <f>IFERROR('Pattern Design'!S29/'Pattern Design'!S30,"")</f>
        <v>1.25</v>
      </c>
      <c r="S15" s="18">
        <f>IFERROR('Pattern Design'!T29/'Pattern Design'!T30,"")</f>
        <v>1.25</v>
      </c>
      <c r="T15" s="18">
        <f>IFERROR('Pattern Design'!U29/'Pattern Design'!U30,"")</f>
        <v>1.25</v>
      </c>
      <c r="U15" s="18">
        <f>IFERROR('Pattern Design'!V29/'Pattern Design'!V30,"")</f>
        <v>1.25</v>
      </c>
      <c r="V15" s="18">
        <f>IFERROR('Pattern Design'!W29/'Pattern Design'!W30,"")</f>
        <v>1.25</v>
      </c>
      <c r="W15" s="18">
        <f>IFERROR('Pattern Design'!X29/'Pattern Design'!X30,"")</f>
        <v>1.25</v>
      </c>
      <c r="X15" s="18">
        <f>IFERROR('Pattern Design'!Y29/'Pattern Design'!Y30,"")</f>
        <v>1.25</v>
      </c>
      <c r="Y15" s="18">
        <f>IFERROR('Pattern Design'!Z29/'Pattern Design'!Z30,"")</f>
        <v>1.25</v>
      </c>
      <c r="Z15" s="18">
        <f>IFERROR('Pattern Design'!AA29/'Pattern Design'!AA30,"")</f>
        <v>1.2857142857142858</v>
      </c>
      <c r="AA15" s="18">
        <f>IFERROR('Pattern Design'!AB29/'Pattern Design'!AB30,"")</f>
        <v>1.1428571428571428</v>
      </c>
      <c r="AB15" s="18">
        <f>IFERROR('Pattern Design'!AC29/'Pattern Design'!AC30,"")</f>
        <v>1.2307692307692308</v>
      </c>
      <c r="AC15" s="18">
        <f>IFERROR('Pattern Design'!AD29/'Pattern Design'!AD30,"")</f>
        <v>1.1230769230769231</v>
      </c>
      <c r="AD15" s="18">
        <f>IFERROR('Pattern Design'!AE29/'Pattern Design'!AE30,"")</f>
        <v>1.2166666666666666</v>
      </c>
      <c r="AE15" s="18">
        <f>IFERROR('Pattern Design'!AF29/'Pattern Design'!AF30,"")</f>
        <v>1.3272727272727274</v>
      </c>
      <c r="AF15" s="18">
        <f>IFERROR('Pattern Design'!AG29/'Pattern Design'!AG30,"")</f>
        <v>1.2727272727272727</v>
      </c>
      <c r="AG15" s="18">
        <f>IFERROR('Pattern Design'!AH29/'Pattern Design'!AH30,"")</f>
        <v>1.4</v>
      </c>
      <c r="AH15" s="18">
        <f>IFERROR('Pattern Design'!AI29/'Pattern Design'!AI30,"")</f>
        <v>1.25</v>
      </c>
      <c r="AI15" s="18">
        <f>IFERROR('Pattern Design'!AJ29/'Pattern Design'!AJ30,"")</f>
        <v>1.1944444444444444</v>
      </c>
      <c r="AJ15" s="18">
        <f>IFERROR('Pattern Design'!AK29/'Pattern Design'!AK30,"")</f>
        <v>1.3571428571428572</v>
      </c>
      <c r="AK15" s="18">
        <f>IFERROR('Pattern Design'!AL29/'Pattern Design'!AL30,"")</f>
        <v>1.5909090909090908</v>
      </c>
      <c r="AL15" s="18">
        <f>IFERROR('Pattern Design'!AM29/'Pattern Design'!AM30,"")</f>
        <v>1.5</v>
      </c>
      <c r="AM15" s="18">
        <f>IFERROR('Pattern Design'!AN29/'Pattern Design'!AN30,"")</f>
        <v>1.3636363636363635</v>
      </c>
      <c r="AN15" s="19">
        <f>IFERROR('Pattern Design'!AO29/'Pattern Design'!AO30,"")</f>
        <v>1.3636363636363635</v>
      </c>
    </row>
    <row r="16" spans="1:40" ht="27" customHeight="1">
      <c r="A16" s="139">
        <v>3</v>
      </c>
      <c r="B16" s="145">
        <f>IFERROR('Pattern Design'!C29/'Pattern Design'!C31,"")</f>
        <v>3.75</v>
      </c>
      <c r="C16" s="144">
        <f>IFERROR('Pattern Design'!D29/'Pattern Design'!D31,"")</f>
        <v>3.75</v>
      </c>
      <c r="D16" s="144">
        <f>IFERROR('Pattern Design'!E29/'Pattern Design'!E31,"")</f>
        <v>3.3</v>
      </c>
      <c r="E16" s="144">
        <f>IFERROR('Pattern Design'!F29/'Pattern Design'!F31,"")</f>
        <v>2.9166666666666665</v>
      </c>
      <c r="F16" s="144">
        <f>IFERROR('Pattern Design'!G29/'Pattern Design'!G31,"")</f>
        <v>2.1111111111111112</v>
      </c>
      <c r="G16" s="144">
        <f>IFERROR('Pattern Design'!H29/'Pattern Design'!H31,"")</f>
        <v>1.8695652173913044</v>
      </c>
      <c r="H16" s="144">
        <f>IFERROR('Pattern Design'!I29/'Pattern Design'!I31,"")</f>
        <v>1.7857142857142858</v>
      </c>
      <c r="I16" s="144">
        <f>IFERROR('Pattern Design'!J29/'Pattern Design'!J31,"")</f>
        <v>2.1</v>
      </c>
      <c r="J16" s="144">
        <f>IFERROR('Pattern Design'!K29/'Pattern Design'!K31,"")</f>
        <v>2</v>
      </c>
      <c r="K16" s="144">
        <f>IFERROR('Pattern Design'!L29/'Pattern Design'!L31,"")</f>
        <v>2.0857142857142859</v>
      </c>
      <c r="L16" s="144">
        <f>IFERROR('Pattern Design'!M29/'Pattern Design'!M31,"")</f>
        <v>1.9210526315789473</v>
      </c>
      <c r="M16" s="144">
        <f>IFERROR('Pattern Design'!N29/'Pattern Design'!N31,"")</f>
        <v>1.6222222222222222</v>
      </c>
      <c r="N16" s="144">
        <f>IFERROR('Pattern Design'!O29/'Pattern Design'!O31,"")</f>
        <v>1.7777777777777777</v>
      </c>
      <c r="O16" s="144">
        <f>IFERROR('Pattern Design'!P29/'Pattern Design'!P31,"")</f>
        <v>1.7777777777777777</v>
      </c>
      <c r="P16" s="144">
        <f>IFERROR('Pattern Design'!Q29/'Pattern Design'!Q31,"")</f>
        <v>1.7647058823529411</v>
      </c>
      <c r="Q16" s="144">
        <f>IFERROR('Pattern Design'!R29/'Pattern Design'!R31,"")</f>
        <v>1.9230769230769231</v>
      </c>
      <c r="R16" s="144">
        <f>IFERROR('Pattern Design'!S29/'Pattern Design'!S31,"")</f>
        <v>1.9230769230769231</v>
      </c>
      <c r="S16" s="144">
        <f>IFERROR('Pattern Design'!T29/'Pattern Design'!T31,"")</f>
        <v>1.9230769230769231</v>
      </c>
      <c r="T16" s="144">
        <f>IFERROR('Pattern Design'!U29/'Pattern Design'!U31,"")</f>
        <v>1.9230769230769231</v>
      </c>
      <c r="U16" s="144">
        <f>IFERROR('Pattern Design'!V29/'Pattern Design'!V31,"")</f>
        <v>1.9230769230769231</v>
      </c>
      <c r="V16" s="144">
        <f>IFERROR('Pattern Design'!W29/'Pattern Design'!W31,"")</f>
        <v>1.9230769230769231</v>
      </c>
      <c r="W16" s="144">
        <f>IFERROR('Pattern Design'!X29/'Pattern Design'!X31,"")</f>
        <v>1.9230769230769231</v>
      </c>
      <c r="X16" s="144">
        <f>IFERROR('Pattern Design'!Y29/'Pattern Design'!Y31,"")</f>
        <v>1.9230769230769231</v>
      </c>
      <c r="Y16" s="144">
        <f>IFERROR('Pattern Design'!Z29/'Pattern Design'!Z31,"")</f>
        <v>1.9230769230769231</v>
      </c>
      <c r="Z16" s="144">
        <f>IFERROR('Pattern Design'!AA29/'Pattern Design'!AA31,"")</f>
        <v>1.7647058823529411</v>
      </c>
      <c r="AA16" s="144">
        <f>IFERROR('Pattern Design'!AB29/'Pattern Design'!AB31,"")</f>
        <v>1.7777777777777777</v>
      </c>
      <c r="AB16" s="144">
        <f>IFERROR('Pattern Design'!AC29/'Pattern Design'!AC31,"")</f>
        <v>1.7777777777777777</v>
      </c>
      <c r="AC16" s="144">
        <f>IFERROR('Pattern Design'!AD29/'Pattern Design'!AD31,"")</f>
        <v>1.6222222222222222</v>
      </c>
      <c r="AD16" s="144">
        <f>IFERROR('Pattern Design'!AE29/'Pattern Design'!AE31,"")</f>
        <v>1.9210526315789473</v>
      </c>
      <c r="AE16" s="144">
        <f>IFERROR('Pattern Design'!AF29/'Pattern Design'!AF31,"")</f>
        <v>2.0857142857142859</v>
      </c>
      <c r="AF16" s="144">
        <f>IFERROR('Pattern Design'!AG29/'Pattern Design'!AG31,"")</f>
        <v>2</v>
      </c>
      <c r="AG16" s="144">
        <f>IFERROR('Pattern Design'!AH29/'Pattern Design'!AH31,"")</f>
        <v>2.1</v>
      </c>
      <c r="AH16" s="144">
        <f>IFERROR('Pattern Design'!AI29/'Pattern Design'!AI31,"")</f>
        <v>1.7857142857142858</v>
      </c>
      <c r="AI16" s="144">
        <f>IFERROR('Pattern Design'!AJ29/'Pattern Design'!AJ31,"")</f>
        <v>1.8695652173913044</v>
      </c>
      <c r="AJ16" s="144">
        <f>IFERROR('Pattern Design'!AK29/'Pattern Design'!AK31,"")</f>
        <v>2.1111111111111112</v>
      </c>
      <c r="AK16" s="144">
        <f>IFERROR('Pattern Design'!AL29/'Pattern Design'!AL31,"")</f>
        <v>2.9166666666666665</v>
      </c>
      <c r="AL16" s="144">
        <f>IFERROR('Pattern Design'!AM29/'Pattern Design'!AM31,"")</f>
        <v>3.3</v>
      </c>
      <c r="AM16" s="144">
        <f>IFERROR('Pattern Design'!AN29/'Pattern Design'!AN31,"")</f>
        <v>3.75</v>
      </c>
      <c r="AN16" s="146">
        <f>IFERROR('Pattern Design'!AO29/'Pattern Design'!AO31,"")</f>
        <v>3.75</v>
      </c>
    </row>
    <row r="17" spans="1:40" ht="27" customHeight="1">
      <c r="A17" s="139">
        <v>4</v>
      </c>
      <c r="B17" s="145">
        <f>IFERROR('Pattern Design'!C29/'Pattern Design'!C32,"")</f>
        <v>7.5</v>
      </c>
      <c r="C17" s="144">
        <f>IFERROR('Pattern Design'!D29/'Pattern Design'!D32,"")</f>
        <v>7.5</v>
      </c>
      <c r="D17" s="144">
        <f>IFERROR('Pattern Design'!E29/'Pattern Design'!E32,"")</f>
        <v>8.25</v>
      </c>
      <c r="E17" s="144">
        <f>IFERROR('Pattern Design'!F29/'Pattern Design'!F32,"")</f>
        <v>8.75</v>
      </c>
      <c r="F17" s="144">
        <f>IFERROR('Pattern Design'!G29/'Pattern Design'!G32,"")</f>
        <v>4.75</v>
      </c>
      <c r="G17" s="144">
        <f>IFERROR('Pattern Design'!H29/'Pattern Design'!H32,"")</f>
        <v>5.375</v>
      </c>
      <c r="H17" s="144">
        <f>IFERROR('Pattern Design'!I29/'Pattern Design'!I32,"")</f>
        <v>6.25</v>
      </c>
      <c r="I17" s="144">
        <f>IFERROR('Pattern Design'!J29/'Pattern Design'!J32,"")</f>
        <v>7.875</v>
      </c>
      <c r="J17" s="144">
        <f>IFERROR('Pattern Design'!K29/'Pattern Design'!K32,"")</f>
        <v>8.75</v>
      </c>
      <c r="K17" s="144">
        <f>IFERROR('Pattern Design'!L29/'Pattern Design'!L32,"")</f>
        <v>9.125</v>
      </c>
      <c r="L17" s="144">
        <f>IFERROR('Pattern Design'!M29/'Pattern Design'!M32,"")</f>
        <v>6.083333333333333</v>
      </c>
      <c r="M17" s="144">
        <f>IFERROR('Pattern Design'!N29/'Pattern Design'!N32,"")</f>
        <v>6.083333333333333</v>
      </c>
      <c r="N17" s="144">
        <f>IFERROR('Pattern Design'!O29/'Pattern Design'!O32,"")</f>
        <v>6.666666666666667</v>
      </c>
      <c r="O17" s="144">
        <f>IFERROR('Pattern Design'!P29/'Pattern Design'!P32,"")</f>
        <v>6.666666666666667</v>
      </c>
      <c r="P17" s="144">
        <f>IFERROR('Pattern Design'!Q29/'Pattern Design'!Q32,"")</f>
        <v>7.5</v>
      </c>
      <c r="Q17" s="144">
        <f>IFERROR('Pattern Design'!R29/'Pattern Design'!R32,"")</f>
        <v>6.666666666666667</v>
      </c>
      <c r="R17" s="144">
        <f>IFERROR('Pattern Design'!S29/'Pattern Design'!S32,"")</f>
        <v>6.666666666666667</v>
      </c>
      <c r="S17" s="144">
        <f>IFERROR('Pattern Design'!T29/'Pattern Design'!T32,"")</f>
        <v>6.666666666666667</v>
      </c>
      <c r="T17" s="144">
        <f>IFERROR('Pattern Design'!U29/'Pattern Design'!U32,"")</f>
        <v>6.666666666666667</v>
      </c>
      <c r="U17" s="144">
        <f>IFERROR('Pattern Design'!V29/'Pattern Design'!V32,"")</f>
        <v>6.666666666666667</v>
      </c>
      <c r="V17" s="144">
        <f>IFERROR('Pattern Design'!W29/'Pattern Design'!W32,"")</f>
        <v>6.666666666666667</v>
      </c>
      <c r="W17" s="144">
        <f>IFERROR('Pattern Design'!X29/'Pattern Design'!X32,"")</f>
        <v>6.666666666666667</v>
      </c>
      <c r="X17" s="144">
        <f>IFERROR('Pattern Design'!Y29/'Pattern Design'!Y32,"")</f>
        <v>6.666666666666667</v>
      </c>
      <c r="Y17" s="144">
        <f>IFERROR('Pattern Design'!Z29/'Pattern Design'!Z32,"")</f>
        <v>6.666666666666667</v>
      </c>
      <c r="Z17" s="144">
        <f>IFERROR('Pattern Design'!AA29/'Pattern Design'!AA32,"")</f>
        <v>7.5</v>
      </c>
      <c r="AA17" s="144">
        <f>IFERROR('Pattern Design'!AB29/'Pattern Design'!AB32,"")</f>
        <v>6.666666666666667</v>
      </c>
      <c r="AB17" s="144">
        <f>IFERROR('Pattern Design'!AC29/'Pattern Design'!AC32,"")</f>
        <v>6.666666666666667</v>
      </c>
      <c r="AC17" s="144">
        <f>IFERROR('Pattern Design'!AD29/'Pattern Design'!AD32,"")</f>
        <v>6.083333333333333</v>
      </c>
      <c r="AD17" s="144">
        <f>IFERROR('Pattern Design'!AE29/'Pattern Design'!AE32,"")</f>
        <v>6.083333333333333</v>
      </c>
      <c r="AE17" s="144">
        <f>IFERROR('Pattern Design'!AF29/'Pattern Design'!AF32,"")</f>
        <v>9.125</v>
      </c>
      <c r="AF17" s="144">
        <f>IFERROR('Pattern Design'!AG29/'Pattern Design'!AG32,"")</f>
        <v>8.75</v>
      </c>
      <c r="AG17" s="144">
        <f>IFERROR('Pattern Design'!AH29/'Pattern Design'!AH32,"")</f>
        <v>7.875</v>
      </c>
      <c r="AH17" s="144">
        <f>IFERROR('Pattern Design'!AI29/'Pattern Design'!AI32,"")</f>
        <v>6.25</v>
      </c>
      <c r="AI17" s="144">
        <f>IFERROR('Pattern Design'!AJ29/'Pattern Design'!AJ32,"")</f>
        <v>5.375</v>
      </c>
      <c r="AJ17" s="144">
        <f>IFERROR('Pattern Design'!AK29/'Pattern Design'!AK32,"")</f>
        <v>4.75</v>
      </c>
      <c r="AK17" s="144">
        <f>IFERROR('Pattern Design'!AL29/'Pattern Design'!AL32,"")</f>
        <v>8.75</v>
      </c>
      <c r="AL17" s="144">
        <f>IFERROR('Pattern Design'!AM29/'Pattern Design'!AM32,"")</f>
        <v>8.25</v>
      </c>
      <c r="AM17" s="144">
        <f>IFERROR('Pattern Design'!AN29/'Pattern Design'!AN32,"")</f>
        <v>7.5</v>
      </c>
      <c r="AN17" s="146">
        <f>IFERROR('Pattern Design'!AO29/'Pattern Design'!AO32,"")</f>
        <v>7.5</v>
      </c>
    </row>
    <row r="18" spans="1:40" ht="27" customHeight="1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 t="str">
        <f>IFERROR('Pattern Design'!F29/'Pattern Design'!F33,"")</f>
        <v/>
      </c>
      <c r="F18" s="144" t="str">
        <f>IFERROR('Pattern Design'!G29/'Pattern Design'!G33,"")</f>
        <v/>
      </c>
      <c r="G18" s="144" t="str">
        <f>IFERROR('Pattern Design'!H29/'Pattern Design'!H33,"")</f>
        <v/>
      </c>
      <c r="H18" s="144" t="str">
        <f>IFERROR('Pattern Design'!I29/'Pattern Design'!I33,"")</f>
        <v/>
      </c>
      <c r="I18" s="144" t="str">
        <f>IFERROR('Pattern Design'!J29/'Pattern Design'!J33,"")</f>
        <v/>
      </c>
      <c r="J18" s="144" t="str">
        <f>IFERROR('Pattern Design'!K29/'Pattern Design'!K33,"")</f>
        <v/>
      </c>
      <c r="K18" s="144" t="str">
        <f>IFERROR('Pattern Design'!L29/'Pattern Design'!L33,"")</f>
        <v/>
      </c>
      <c r="L18" s="144" t="str">
        <f>IFERROR('Pattern Design'!M29/'Pattern Design'!M33,"")</f>
        <v/>
      </c>
      <c r="M18" s="144" t="str">
        <f>IFERROR('Pattern Design'!N29/'Pattern Design'!N33,"")</f>
        <v/>
      </c>
      <c r="N18" s="144" t="str">
        <f>IFERROR('Pattern Design'!O29/'Pattern Design'!O33,"")</f>
        <v/>
      </c>
      <c r="O18" s="144" t="str">
        <f>IFERROR('Pattern Design'!P29/'Pattern Design'!P33,"")</f>
        <v/>
      </c>
      <c r="P18" s="144" t="str">
        <f>IFERROR('Pattern Design'!Q29/'Pattern Design'!Q33,"")</f>
        <v/>
      </c>
      <c r="Q18" s="144" t="str">
        <f>IFERROR('Pattern Design'!R29/'Pattern Design'!R33,"")</f>
        <v/>
      </c>
      <c r="R18" s="144" t="str">
        <f>IFERROR('Pattern Design'!S29/'Pattern Design'!S33,"")</f>
        <v/>
      </c>
      <c r="S18" s="144" t="str">
        <f>IFERROR('Pattern Design'!T29/'Pattern Design'!T33,"")</f>
        <v/>
      </c>
      <c r="T18" s="144" t="str">
        <f>IFERROR('Pattern Design'!U29/'Pattern Design'!U33,"")</f>
        <v/>
      </c>
      <c r="U18" s="144" t="str">
        <f>IFERROR('Pattern Design'!V29/'Pattern Design'!V33,"")</f>
        <v/>
      </c>
      <c r="V18" s="144" t="str">
        <f>IFERROR('Pattern Design'!W29/'Pattern Design'!W33,"")</f>
        <v/>
      </c>
      <c r="W18" s="144" t="str">
        <f>IFERROR('Pattern Design'!X29/'Pattern Design'!X33,"")</f>
        <v/>
      </c>
      <c r="X18" s="144" t="str">
        <f>IFERROR('Pattern Design'!Y29/'Pattern Design'!Y33,"")</f>
        <v/>
      </c>
      <c r="Y18" s="144" t="str">
        <f>IFERROR('Pattern Design'!Z29/'Pattern Design'!Z33,"")</f>
        <v/>
      </c>
      <c r="Z18" s="144" t="str">
        <f>IFERROR('Pattern Design'!AA29/'Pattern Design'!AA33,"")</f>
        <v/>
      </c>
      <c r="AA18" s="144" t="str">
        <f>IFERROR('Pattern Design'!AB29/'Pattern Design'!AB33,"")</f>
        <v/>
      </c>
      <c r="AB18" s="144" t="str">
        <f>IFERROR('Pattern Design'!AC29/'Pattern Design'!AC33,"")</f>
        <v/>
      </c>
      <c r="AC18" s="144" t="str">
        <f>IFERROR('Pattern Design'!AD29/'Pattern Design'!AD33,"")</f>
        <v/>
      </c>
      <c r="AD18" s="144" t="str">
        <f>IFERROR('Pattern Design'!AE29/'Pattern Design'!AE33,"")</f>
        <v/>
      </c>
      <c r="AE18" s="144" t="str">
        <f>IFERROR('Pattern Design'!AF29/'Pattern Design'!AF33,"")</f>
        <v/>
      </c>
      <c r="AF18" s="144" t="str">
        <f>IFERROR('Pattern Design'!AG29/'Pattern Design'!AG33,"")</f>
        <v/>
      </c>
      <c r="AG18" s="144" t="str">
        <f>IFERROR('Pattern Design'!AH29/'Pattern Design'!AH33,"")</f>
        <v/>
      </c>
      <c r="AH18" s="144" t="str">
        <f>IFERROR('Pattern Design'!AI29/'Pattern Design'!AI33,"")</f>
        <v/>
      </c>
      <c r="AI18" s="144" t="str">
        <f>IFERROR('Pattern Design'!AJ29/'Pattern Design'!AJ33,"")</f>
        <v/>
      </c>
      <c r="AJ18" s="144" t="str">
        <f>IFERROR('Pattern Design'!AK29/'Pattern Design'!AK33,"")</f>
        <v/>
      </c>
      <c r="AK18" s="144" t="str">
        <f>IFERROR('Pattern Design'!AL29/'Pattern Design'!AL33,"")</f>
        <v/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 t="str">
        <f>IFERROR('Pattern Design'!G29/'Pattern Design'!G34,"")</f>
        <v/>
      </c>
      <c r="G19" s="144" t="str">
        <f>IFERROR('Pattern Design'!H29/'Pattern Design'!H34,"")</f>
        <v/>
      </c>
      <c r="H19" s="144" t="str">
        <f>IFERROR('Pattern Design'!I29/'Pattern Design'!I34,"")</f>
        <v/>
      </c>
      <c r="I19" s="144" t="str">
        <f>IFERROR('Pattern Design'!J29/'Pattern Design'!J34,"")</f>
        <v/>
      </c>
      <c r="J19" s="144" t="str">
        <f>IFERROR('Pattern Design'!K29/'Pattern Design'!K34,"")</f>
        <v/>
      </c>
      <c r="K19" s="144" t="str">
        <f>IFERROR('Pattern Design'!L29/'Pattern Design'!L34,"")</f>
        <v/>
      </c>
      <c r="L19" s="144" t="str">
        <f>IFERROR('Pattern Design'!M29/'Pattern Design'!M34,"")</f>
        <v/>
      </c>
      <c r="M19" s="144" t="str">
        <f>IFERROR('Pattern Design'!N29/'Pattern Design'!N34,"")</f>
        <v/>
      </c>
      <c r="N19" s="144" t="str">
        <f>IFERROR('Pattern Design'!O29/'Pattern Design'!O34,"")</f>
        <v/>
      </c>
      <c r="O19" s="144" t="str">
        <f>IFERROR('Pattern Design'!P29/'Pattern Design'!P34,"")</f>
        <v/>
      </c>
      <c r="P19" s="144" t="str">
        <f>IFERROR('Pattern Design'!Q29/'Pattern Design'!Q34,"")</f>
        <v/>
      </c>
      <c r="Q19" s="144" t="str">
        <f>IFERROR('Pattern Design'!R29/'Pattern Design'!R34,"")</f>
        <v/>
      </c>
      <c r="R19" s="144" t="str">
        <f>IFERROR('Pattern Design'!S29/'Pattern Design'!S34,"")</f>
        <v/>
      </c>
      <c r="S19" s="144" t="str">
        <f>IFERROR('Pattern Design'!T29/'Pattern Design'!T34,"")</f>
        <v/>
      </c>
      <c r="T19" s="144" t="str">
        <f>IFERROR('Pattern Design'!U29/'Pattern Design'!U34,"")</f>
        <v/>
      </c>
      <c r="U19" s="144" t="str">
        <f>IFERROR('Pattern Design'!V29/'Pattern Design'!V34,"")</f>
        <v/>
      </c>
      <c r="V19" s="144" t="str">
        <f>IFERROR('Pattern Design'!W29/'Pattern Design'!W34,"")</f>
        <v/>
      </c>
      <c r="W19" s="144" t="str">
        <f>IFERROR('Pattern Design'!X29/'Pattern Design'!X34,"")</f>
        <v/>
      </c>
      <c r="X19" s="144" t="str">
        <f>IFERROR('Pattern Design'!Y29/'Pattern Design'!Y34,"")</f>
        <v/>
      </c>
      <c r="Y19" s="144" t="str">
        <f>IFERROR('Pattern Design'!Z29/'Pattern Design'!Z34,"")</f>
        <v/>
      </c>
      <c r="Z19" s="144" t="str">
        <f>IFERROR('Pattern Design'!AA29/'Pattern Design'!AA34,"")</f>
        <v/>
      </c>
      <c r="AA19" s="144" t="str">
        <f>IFERROR('Pattern Design'!AB29/'Pattern Design'!AB34,"")</f>
        <v/>
      </c>
      <c r="AB19" s="144" t="str">
        <f>IFERROR('Pattern Design'!AC29/'Pattern Design'!AC34,"")</f>
        <v/>
      </c>
      <c r="AC19" s="144" t="str">
        <f>IFERROR('Pattern Design'!AD29/'Pattern Design'!AD34,"")</f>
        <v/>
      </c>
      <c r="AD19" s="144" t="str">
        <f>IFERROR('Pattern Design'!AE29/'Pattern Design'!AE34,"")</f>
        <v/>
      </c>
      <c r="AE19" s="144" t="str">
        <f>IFERROR('Pattern Design'!AF29/'Pattern Design'!AF34,"")</f>
        <v/>
      </c>
      <c r="AF19" s="144" t="str">
        <f>IFERROR('Pattern Design'!AG29/'Pattern Design'!AG34,"")</f>
        <v/>
      </c>
      <c r="AG19" s="144" t="str">
        <f>IFERROR('Pattern Design'!AH29/'Pattern Design'!AH34,"")</f>
        <v/>
      </c>
      <c r="AH19" s="144" t="str">
        <f>IFERROR('Pattern Design'!AI29/'Pattern Design'!AI34,"")</f>
        <v/>
      </c>
      <c r="AI19" s="144" t="str">
        <f>IFERROR('Pattern Design'!AJ29/'Pattern Design'!AJ34,"")</f>
        <v/>
      </c>
      <c r="AJ19" s="144" t="str">
        <f>IFERROR('Pattern Design'!AK29/'Pattern Design'!AK34,"")</f>
        <v/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25" customHeight="1" thickBot="1">
      <c r="A22" s="329" t="s">
        <v>119</v>
      </c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1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>
    <tabColor rgb="FF7030A0"/>
    <pageSetUpPr fitToPage="1"/>
  </sheetPr>
  <dimension ref="A1:AP141"/>
  <sheetViews>
    <sheetView topLeftCell="A33" zoomScaleNormal="100" workbookViewId="0">
      <selection activeCell="AT130" sqref="AT130"/>
    </sheetView>
  </sheetViews>
  <sheetFormatPr baseColWidth="10" defaultColWidth="8.83203125" defaultRowHeight="15"/>
  <cols>
    <col min="1" max="1" width="3.1640625" style="170" customWidth="1"/>
    <col min="2" max="40" width="1.33203125" style="169" customWidth="1"/>
    <col min="41" max="41" width="5" style="169" bestFit="1" customWidth="1"/>
    <col min="42" max="16384" width="8.83203125" style="169"/>
  </cols>
  <sheetData>
    <row r="1" spans="1:42" ht="33.5" customHeight="1" thickBot="1">
      <c r="A1" s="184"/>
      <c r="B1" s="348" t="str">
        <f>IF('Pattern Design'!T10="","",'Pattern Design'!T10)</f>
        <v>SBN264125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50"/>
      <c r="AO1" s="186"/>
      <c r="AP1" s="186"/>
    </row>
    <row r="2" spans="1:42" ht="8.75" customHeight="1">
      <c r="B2" s="173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4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4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4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4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4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4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4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4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4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4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4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4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4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4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4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4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4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4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4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4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4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4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4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4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4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4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4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4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4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4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4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4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4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4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4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4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4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5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88">
        <v>59.5</v>
      </c>
      <c r="AP2" s="186"/>
    </row>
    <row r="3" spans="1:42" ht="8.75" customHeight="1">
      <c r="B3" s="171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2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2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2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2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2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2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2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2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2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2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2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2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2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2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2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2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2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2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2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2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2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2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2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2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2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2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2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2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2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2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2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2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2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2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2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2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2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6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88">
        <v>59</v>
      </c>
      <c r="AP3" s="186"/>
    </row>
    <row r="4" spans="1:42" ht="8.75" customHeight="1">
      <c r="B4" s="171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2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2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2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2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2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2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2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2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2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2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2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2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2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2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2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2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2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2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2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2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2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2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2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2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2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2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2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2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2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2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2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2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2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2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2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2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2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6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88">
        <v>58.5</v>
      </c>
      <c r="AP4" s="186"/>
    </row>
    <row r="5" spans="1:42" ht="8.75" customHeight="1">
      <c r="B5" s="171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2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2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2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2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2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2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2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2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2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2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2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2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2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2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2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2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2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2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2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2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2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2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2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2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2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2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2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2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2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2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2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2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2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2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2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2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2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6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88">
        <v>58</v>
      </c>
      <c r="AP5" s="186"/>
    </row>
    <row r="6" spans="1:42" ht="8.75" customHeight="1">
      <c r="B6" s="171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2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2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2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2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2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2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2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2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2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2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2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2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2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2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2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2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2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2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2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2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2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2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2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2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2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2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2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2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2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2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2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2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2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2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2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2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2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6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88">
        <v>57.5</v>
      </c>
      <c r="AP6" s="186"/>
    </row>
    <row r="7" spans="1:42" ht="8.75" customHeight="1">
      <c r="B7" s="171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2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2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2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2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2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2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2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2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2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2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2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2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2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2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2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2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2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2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2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2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2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2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2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2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2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2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2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2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2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2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2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2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2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2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2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2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2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6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88">
        <v>57</v>
      </c>
      <c r="AP7" s="186"/>
    </row>
    <row r="8" spans="1:42" ht="8.75" customHeight="1">
      <c r="B8" s="171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2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2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2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2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2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2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2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2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2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2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2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2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2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2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2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2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2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2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2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2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2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2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2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2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2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2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2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2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2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2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2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2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2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2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2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2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2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6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88">
        <v>56.5</v>
      </c>
      <c r="AP8" s="186"/>
    </row>
    <row r="9" spans="1:42" ht="8.75" customHeight="1">
      <c r="B9" s="171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2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2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2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2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2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2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2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2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2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2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2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2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2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2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2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2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2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2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2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2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2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2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2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2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2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2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2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2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2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2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2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2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2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2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2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2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2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6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88">
        <v>56</v>
      </c>
      <c r="AP9" s="186"/>
    </row>
    <row r="10" spans="1:42" ht="8.75" customHeight="1">
      <c r="B10" s="171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2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2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2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2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2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2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2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2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2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2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2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2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2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2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2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2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2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2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2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2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2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2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2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2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2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2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2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2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2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2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2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2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2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2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2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2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2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6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88">
        <v>55.5</v>
      </c>
      <c r="AP10" s="186"/>
    </row>
    <row r="11" spans="1:42" ht="8.75" customHeight="1">
      <c r="B11" s="171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2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2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2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2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2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2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2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2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2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2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2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2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2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2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2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2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2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2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2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2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2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2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2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2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2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2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2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2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2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2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2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2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2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2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2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2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2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6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0">
        <v>55</v>
      </c>
      <c r="AP11" s="186"/>
    </row>
    <row r="12" spans="1:42" ht="8.75" customHeight="1">
      <c r="B12" s="171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2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2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2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2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2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2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2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2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2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2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2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2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2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2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2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2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2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2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2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2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2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2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2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2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2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2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2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2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2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2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2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2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2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2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2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2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2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6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88">
        <v>54.5</v>
      </c>
      <c r="AP12" s="186"/>
    </row>
    <row r="13" spans="1:42" ht="8.75" customHeight="1">
      <c r="B13" s="171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2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2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2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2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2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2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2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2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2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2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2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2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2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2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2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2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2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2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2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2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2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2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2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2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2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2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2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2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2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2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2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2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2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2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2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2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2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6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88">
        <v>54</v>
      </c>
      <c r="AP13" s="186"/>
    </row>
    <row r="14" spans="1:42" ht="8.75" customHeight="1">
      <c r="B14" s="171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2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2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2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2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2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2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2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2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2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2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2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2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2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2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2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2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2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2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2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2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2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2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2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2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2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2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2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2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2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2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2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2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2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2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2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2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2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6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88">
        <v>53.5</v>
      </c>
      <c r="AP14" s="186"/>
    </row>
    <row r="15" spans="1:42" ht="8.75" customHeight="1">
      <c r="B15" s="171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2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2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2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2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2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2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2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2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2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2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2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2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2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2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2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2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2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2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2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2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2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2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2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2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2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2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2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2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2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2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2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2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2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2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2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2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2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6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88">
        <v>53</v>
      </c>
      <c r="AP15" s="186"/>
    </row>
    <row r="16" spans="1:42" ht="8.75" customHeight="1">
      <c r="B16" s="171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2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2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2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2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2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2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2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2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2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2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2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2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2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2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2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2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2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2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2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2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2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2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2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2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2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2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2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2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2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2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2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2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2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2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2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2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2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6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88">
        <v>52.5</v>
      </c>
      <c r="AP16" s="186"/>
    </row>
    <row r="17" spans="2:42" ht="8.75" customHeight="1">
      <c r="B17" s="171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2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2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2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2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2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2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2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2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2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2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2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2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2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2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2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2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2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2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2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2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2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2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2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2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2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2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2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2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2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2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2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2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2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2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2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2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2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6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88">
        <v>52</v>
      </c>
      <c r="AP17" s="186"/>
    </row>
    <row r="18" spans="2:42" ht="8.75" customHeight="1">
      <c r="B18" s="171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2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2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2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2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2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2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2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2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2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2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2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2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2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2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2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2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2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2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2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2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2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2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2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2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2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2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2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2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2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2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2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2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2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2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2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2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2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6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88">
        <v>51.5</v>
      </c>
      <c r="AP18" s="186"/>
    </row>
    <row r="19" spans="2:42" ht="8.75" customHeight="1">
      <c r="B19" s="171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2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2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2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2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2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2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2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2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2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2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2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2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2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2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2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2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2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2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2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2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2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2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2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2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2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2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2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2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2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2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2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2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2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2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2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2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2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6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88">
        <v>51</v>
      </c>
      <c r="AP19" s="186"/>
    </row>
    <row r="20" spans="2:42" ht="8.75" customHeight="1">
      <c r="B20" s="171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2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2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2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2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2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2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2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2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2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2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2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2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2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2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2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2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2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2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2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2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2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2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2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2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2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2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2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2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2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2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2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2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2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2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2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2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2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6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88">
        <v>50.5</v>
      </c>
      <c r="AP20" s="186"/>
    </row>
    <row r="21" spans="2:42" ht="8.75" customHeight="1">
      <c r="B21" s="171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2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2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2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2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2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2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2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2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2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2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2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2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2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2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2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2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2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2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2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2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2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2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2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2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2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2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2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2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2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2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2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2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2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2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2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2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2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6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0">
        <v>50</v>
      </c>
      <c r="AP21" s="186"/>
    </row>
    <row r="22" spans="2:42" ht="8.75" customHeight="1">
      <c r="B22" s="171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2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2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2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2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2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2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2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2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2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2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2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2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2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2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2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2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2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2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2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2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2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2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2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2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2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2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2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2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2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2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2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2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2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2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2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2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2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6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88">
        <v>49.5</v>
      </c>
      <c r="AP22" s="186"/>
    </row>
    <row r="23" spans="2:42" ht="8.75" customHeight="1">
      <c r="B23" s="171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2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2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2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2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2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2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2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2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2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2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2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2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2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2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2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2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2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2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2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2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2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2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2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2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2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2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2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2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2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2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2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2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2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2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2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2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2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6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88">
        <v>49</v>
      </c>
      <c r="AP23" s="186"/>
    </row>
    <row r="24" spans="2:42" ht="8.75" customHeight="1">
      <c r="B24" s="171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2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2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2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2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2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2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2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2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2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2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2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2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2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2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2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2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2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2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2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2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2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2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2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2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2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2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2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2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2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2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2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2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2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2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2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2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2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6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88">
        <v>48.5</v>
      </c>
      <c r="AP24" s="186"/>
    </row>
    <row r="25" spans="2:42" ht="8.75" customHeight="1">
      <c r="B25" s="171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2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2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2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2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2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2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2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2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2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2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2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2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2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2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2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2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2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2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2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2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2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2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2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2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2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2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2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2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2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2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2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2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2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2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2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2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2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6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88">
        <v>48</v>
      </c>
      <c r="AP25" s="186"/>
    </row>
    <row r="26" spans="2:42" ht="8.75" customHeight="1">
      <c r="B26" s="171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2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2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2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2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2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2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2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2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2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2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2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2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2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2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2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2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2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2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2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2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2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2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2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2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2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2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2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2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2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2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2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2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2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2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2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2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2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6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88">
        <v>47.5</v>
      </c>
      <c r="AP26" s="186"/>
    </row>
    <row r="27" spans="2:42" ht="8.75" customHeight="1">
      <c r="B27" s="171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2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2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2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2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2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2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2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2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2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2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2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2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2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2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2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2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2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2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2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2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2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2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2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2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2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2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2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2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2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2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2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2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2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2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2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2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2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6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88">
        <v>47</v>
      </c>
      <c r="AP27" s="186"/>
    </row>
    <row r="28" spans="2:42" ht="8.75" customHeight="1">
      <c r="B28" s="171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2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2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2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2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2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2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2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2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2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2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2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2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2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2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2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2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2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2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2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2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2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2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2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2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2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2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2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2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2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2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2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2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2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2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2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2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2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6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88">
        <v>46.5</v>
      </c>
      <c r="AP28" s="186"/>
    </row>
    <row r="29" spans="2:42" ht="8.75" customHeight="1">
      <c r="B29" s="171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2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2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2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2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2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2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2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2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2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2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2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2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2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2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2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2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2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2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2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2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2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2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2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2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2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2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2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2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2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2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2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2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2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2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2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2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2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6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88">
        <v>46</v>
      </c>
      <c r="AP29" s="186"/>
    </row>
    <row r="30" spans="2:42" ht="8.75" customHeight="1">
      <c r="B30" s="171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2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2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2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2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2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2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2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2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2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2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2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2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2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2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2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2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2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2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2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2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2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2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2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2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2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2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2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2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2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2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2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2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2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2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2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2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2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6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88">
        <v>45.5</v>
      </c>
      <c r="AP30" s="186"/>
    </row>
    <row r="31" spans="2:42" ht="8.75" customHeight="1">
      <c r="B31" s="171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2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2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2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2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2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2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2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2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2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2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2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2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2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2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2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2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2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2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2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2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2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2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2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2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2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2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2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2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2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2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2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2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2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2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2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2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2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6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0">
        <v>45</v>
      </c>
      <c r="AP31" s="186"/>
    </row>
    <row r="32" spans="2:42" ht="8.75" customHeight="1">
      <c r="B32" s="171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2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2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2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2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2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2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2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2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2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2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2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2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2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2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2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2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2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2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2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2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2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2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2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2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2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2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2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2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2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2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2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2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2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2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2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2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2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6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88">
        <v>44.5</v>
      </c>
      <c r="AP32" s="186"/>
    </row>
    <row r="33" spans="2:42" ht="8.75" customHeight="1">
      <c r="B33" s="171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2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2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2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2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2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2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2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2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2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2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2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2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2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2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2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2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2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2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2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2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2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2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2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2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2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2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2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2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2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2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2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2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2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2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2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2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2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6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88">
        <v>44</v>
      </c>
      <c r="AP33" s="186"/>
    </row>
    <row r="34" spans="2:42" ht="8.75" customHeight="1">
      <c r="B34" s="171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2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2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2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2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2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2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2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2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2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2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2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2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2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2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2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2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2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2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2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2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2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2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2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2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2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2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2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2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2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2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2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2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2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2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2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2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2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6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88">
        <v>43.5</v>
      </c>
      <c r="AP34" s="186"/>
    </row>
    <row r="35" spans="2:42" ht="8.75" customHeight="1">
      <c r="B35" s="171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2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2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2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2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2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2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2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2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2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2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2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2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2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2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2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2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2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2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2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2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2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2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2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2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2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2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2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2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2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2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2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2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2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2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2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2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2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6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88">
        <v>43</v>
      </c>
      <c r="AP35" s="186"/>
    </row>
    <row r="36" spans="2:42" ht="8.75" customHeight="1">
      <c r="B36" s="171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2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2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2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2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2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2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2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2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2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2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2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2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2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2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2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2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2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2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2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2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2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2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2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2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2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2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2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2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2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2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2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2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2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2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2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2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2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6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88">
        <v>42.5</v>
      </c>
      <c r="AP36" s="186"/>
    </row>
    <row r="37" spans="2:42" ht="8.75" customHeight="1">
      <c r="B37" s="171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2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2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2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2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2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2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2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2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2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2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2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2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2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2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2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2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2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2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2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2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2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2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2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2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2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2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2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2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2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2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2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2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2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2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2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2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2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6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88">
        <v>42</v>
      </c>
      <c r="AP37" s="186"/>
    </row>
    <row r="38" spans="2:42" ht="8.75" customHeight="1">
      <c r="B38" s="171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2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2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2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2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2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2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2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2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2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2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2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2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2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2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2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2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2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2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2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2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2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2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2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2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2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2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2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2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2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2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2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2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2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2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2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2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2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6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88">
        <v>41.5</v>
      </c>
      <c r="AP38" s="186"/>
    </row>
    <row r="39" spans="2:42" ht="8.75" customHeight="1">
      <c r="B39" s="171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2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2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2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2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2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2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2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2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2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2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2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2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2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2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2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2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2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2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2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2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2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2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2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2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2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2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2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2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2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2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2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2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2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2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2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2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2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6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88">
        <v>41</v>
      </c>
      <c r="AP39" s="186"/>
    </row>
    <row r="40" spans="2:42" ht="8.75" customHeight="1">
      <c r="B40" s="171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2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2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2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2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2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2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2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2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2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2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2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2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2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2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2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2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2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2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2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2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2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2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2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2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2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2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2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2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2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2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2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2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2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2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2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2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2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6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88">
        <v>40.5</v>
      </c>
      <c r="AP40" s="186"/>
    </row>
    <row r="41" spans="2:42" ht="8.75" customHeight="1">
      <c r="B41" s="171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2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2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2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2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2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2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2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2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2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2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2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2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2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2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2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2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2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2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2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2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2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2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2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2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2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2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2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2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2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2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2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2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2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2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2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2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2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6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0">
        <v>40</v>
      </c>
      <c r="AP41" s="186"/>
    </row>
    <row r="42" spans="2:42" ht="8.75" customHeight="1">
      <c r="B42" s="171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2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2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2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2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2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2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2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2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2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2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2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2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2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2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2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2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2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2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2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2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2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2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2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2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2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2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2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2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2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2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2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2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2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2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2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2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2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6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88">
        <v>39.5</v>
      </c>
      <c r="AP42" s="186"/>
    </row>
    <row r="43" spans="2:42" ht="8.75" customHeight="1">
      <c r="B43" s="171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2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2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2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2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2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2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2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2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2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2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2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2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2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2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2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2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2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2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2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2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2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2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2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2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2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2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2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2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2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2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2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2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2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2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2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2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2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6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88">
        <v>39</v>
      </c>
      <c r="AP43" s="186"/>
    </row>
    <row r="44" spans="2:42" ht="8.75" customHeight="1">
      <c r="B44" s="171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2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2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2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2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2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2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2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2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2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2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2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2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2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2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2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2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2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2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2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2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2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2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2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2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2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2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2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2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2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2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2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2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2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2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2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2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2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6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88">
        <v>38.5</v>
      </c>
      <c r="AP44" s="186"/>
    </row>
    <row r="45" spans="2:42" ht="8.75" customHeight="1">
      <c r="B45" s="171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2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2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2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2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2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2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2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2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2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2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2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2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2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2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2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2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2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2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2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2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2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2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2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2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2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2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2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2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2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2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2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2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2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2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2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2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2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6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88">
        <v>38</v>
      </c>
      <c r="AP45" s="186"/>
    </row>
    <row r="46" spans="2:42" ht="8.75" customHeight="1">
      <c r="B46" s="171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2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2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2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2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2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2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2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2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2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2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2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2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2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2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2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2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2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2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2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2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2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2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2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2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2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2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2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2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2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2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2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2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2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2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2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2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2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6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88">
        <v>37.5</v>
      </c>
      <c r="AP46" s="186"/>
    </row>
    <row r="47" spans="2:42" ht="8.75" customHeight="1">
      <c r="B47" s="171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4</v>
      </c>
      <c r="C47" s="172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4</v>
      </c>
      <c r="D47" s="172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4</v>
      </c>
      <c r="E47" s="172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4</v>
      </c>
      <c r="F47" s="172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8</v>
      </c>
      <c r="G47" s="172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8</v>
      </c>
      <c r="H47" s="172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8</v>
      </c>
      <c r="I47" s="172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8</v>
      </c>
      <c r="J47" s="172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8</v>
      </c>
      <c r="K47" s="172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8</v>
      </c>
      <c r="L47" s="172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12</v>
      </c>
      <c r="M47" s="172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12</v>
      </c>
      <c r="N47" s="172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12</v>
      </c>
      <c r="O47" s="172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12</v>
      </c>
      <c r="P47" s="172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12</v>
      </c>
      <c r="Q47" s="172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15</v>
      </c>
      <c r="R47" s="172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15</v>
      </c>
      <c r="S47" s="172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15</v>
      </c>
      <c r="T47" s="172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15</v>
      </c>
      <c r="U47" s="172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15</v>
      </c>
      <c r="V47" s="172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15</v>
      </c>
      <c r="W47" s="172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15</v>
      </c>
      <c r="X47" s="172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15</v>
      </c>
      <c r="Y47" s="172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15</v>
      </c>
      <c r="Z47" s="172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12</v>
      </c>
      <c r="AA47" s="172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12</v>
      </c>
      <c r="AB47" s="172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12</v>
      </c>
      <c r="AC47" s="172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12</v>
      </c>
      <c r="AD47" s="172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12</v>
      </c>
      <c r="AE47" s="172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8</v>
      </c>
      <c r="AF47" s="172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8</v>
      </c>
      <c r="AG47" s="172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8</v>
      </c>
      <c r="AH47" s="172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8</v>
      </c>
      <c r="AI47" s="172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8</v>
      </c>
      <c r="AJ47" s="172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8</v>
      </c>
      <c r="AK47" s="172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4</v>
      </c>
      <c r="AL47" s="172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4</v>
      </c>
      <c r="AM47" s="172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4</v>
      </c>
      <c r="AN47" s="176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4</v>
      </c>
      <c r="AO47" s="188">
        <v>37</v>
      </c>
      <c r="AP47" s="186"/>
    </row>
    <row r="48" spans="2:42" ht="8.75" customHeight="1">
      <c r="B48" s="171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4</v>
      </c>
      <c r="C48" s="172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4</v>
      </c>
      <c r="D48" s="172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4</v>
      </c>
      <c r="E48" s="172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4</v>
      </c>
      <c r="F48" s="172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8</v>
      </c>
      <c r="G48" s="172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8</v>
      </c>
      <c r="H48" s="172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8</v>
      </c>
      <c r="I48" s="172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8</v>
      </c>
      <c r="J48" s="172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8</v>
      </c>
      <c r="K48" s="172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8</v>
      </c>
      <c r="L48" s="172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12</v>
      </c>
      <c r="M48" s="172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12</v>
      </c>
      <c r="N48" s="172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12</v>
      </c>
      <c r="O48" s="172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12</v>
      </c>
      <c r="P48" s="172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12</v>
      </c>
      <c r="Q48" s="172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15</v>
      </c>
      <c r="R48" s="172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15</v>
      </c>
      <c r="S48" s="172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15</v>
      </c>
      <c r="T48" s="172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15</v>
      </c>
      <c r="U48" s="172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15</v>
      </c>
      <c r="V48" s="172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15</v>
      </c>
      <c r="W48" s="172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15</v>
      </c>
      <c r="X48" s="172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15</v>
      </c>
      <c r="Y48" s="172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15</v>
      </c>
      <c r="Z48" s="172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12</v>
      </c>
      <c r="AA48" s="172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12</v>
      </c>
      <c r="AB48" s="172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12</v>
      </c>
      <c r="AC48" s="172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12</v>
      </c>
      <c r="AD48" s="172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12</v>
      </c>
      <c r="AE48" s="172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8</v>
      </c>
      <c r="AF48" s="172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8</v>
      </c>
      <c r="AG48" s="172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8</v>
      </c>
      <c r="AH48" s="172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8</v>
      </c>
      <c r="AI48" s="172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8</v>
      </c>
      <c r="AJ48" s="172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8</v>
      </c>
      <c r="AK48" s="172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4</v>
      </c>
      <c r="AL48" s="172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4</v>
      </c>
      <c r="AM48" s="172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4</v>
      </c>
      <c r="AN48" s="176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4</v>
      </c>
      <c r="AO48" s="188">
        <v>36.5</v>
      </c>
      <c r="AP48" s="186"/>
    </row>
    <row r="49" spans="2:42" ht="8.75" customHeight="1">
      <c r="B49" s="171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4</v>
      </c>
      <c r="C49" s="172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4</v>
      </c>
      <c r="D49" s="172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4</v>
      </c>
      <c r="E49" s="172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4</v>
      </c>
      <c r="F49" s="172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8</v>
      </c>
      <c r="G49" s="172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8</v>
      </c>
      <c r="H49" s="172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8</v>
      </c>
      <c r="I49" s="172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8</v>
      </c>
      <c r="J49" s="172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8</v>
      </c>
      <c r="K49" s="172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8</v>
      </c>
      <c r="L49" s="172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12</v>
      </c>
      <c r="M49" s="172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12</v>
      </c>
      <c r="N49" s="172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12</v>
      </c>
      <c r="O49" s="172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12</v>
      </c>
      <c r="P49" s="172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12</v>
      </c>
      <c r="Q49" s="172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15</v>
      </c>
      <c r="R49" s="172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15</v>
      </c>
      <c r="S49" s="172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15</v>
      </c>
      <c r="T49" s="172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15</v>
      </c>
      <c r="U49" s="172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15</v>
      </c>
      <c r="V49" s="172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15</v>
      </c>
      <c r="W49" s="172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15</v>
      </c>
      <c r="X49" s="172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15</v>
      </c>
      <c r="Y49" s="172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15</v>
      </c>
      <c r="Z49" s="172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12</v>
      </c>
      <c r="AA49" s="172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12</v>
      </c>
      <c r="AB49" s="172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12</v>
      </c>
      <c r="AC49" s="172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12</v>
      </c>
      <c r="AD49" s="172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12</v>
      </c>
      <c r="AE49" s="172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8</v>
      </c>
      <c r="AF49" s="172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8</v>
      </c>
      <c r="AG49" s="172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8</v>
      </c>
      <c r="AH49" s="172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8</v>
      </c>
      <c r="AI49" s="172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8</v>
      </c>
      <c r="AJ49" s="172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8</v>
      </c>
      <c r="AK49" s="172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4</v>
      </c>
      <c r="AL49" s="172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4</v>
      </c>
      <c r="AM49" s="172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4</v>
      </c>
      <c r="AN49" s="176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4</v>
      </c>
      <c r="AO49" s="188">
        <v>36</v>
      </c>
      <c r="AP49" s="186"/>
    </row>
    <row r="50" spans="2:42" ht="8.75" customHeight="1">
      <c r="B50" s="171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4</v>
      </c>
      <c r="C50" s="172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4</v>
      </c>
      <c r="D50" s="172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4</v>
      </c>
      <c r="E50" s="172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4</v>
      </c>
      <c r="F50" s="172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8</v>
      </c>
      <c r="G50" s="172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8</v>
      </c>
      <c r="H50" s="172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8</v>
      </c>
      <c r="I50" s="172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8</v>
      </c>
      <c r="J50" s="172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8</v>
      </c>
      <c r="K50" s="172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8</v>
      </c>
      <c r="L50" s="172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12</v>
      </c>
      <c r="M50" s="172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12</v>
      </c>
      <c r="N50" s="172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12</v>
      </c>
      <c r="O50" s="172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12</v>
      </c>
      <c r="P50" s="172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12</v>
      </c>
      <c r="Q50" s="172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15</v>
      </c>
      <c r="R50" s="172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15</v>
      </c>
      <c r="S50" s="172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15</v>
      </c>
      <c r="T50" s="172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15</v>
      </c>
      <c r="U50" s="172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15</v>
      </c>
      <c r="V50" s="172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15</v>
      </c>
      <c r="W50" s="172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15</v>
      </c>
      <c r="X50" s="172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15</v>
      </c>
      <c r="Y50" s="172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15</v>
      </c>
      <c r="Z50" s="172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12</v>
      </c>
      <c r="AA50" s="172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12</v>
      </c>
      <c r="AB50" s="172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12</v>
      </c>
      <c r="AC50" s="172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12</v>
      </c>
      <c r="AD50" s="172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12</v>
      </c>
      <c r="AE50" s="172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8</v>
      </c>
      <c r="AF50" s="172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8</v>
      </c>
      <c r="AG50" s="172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8</v>
      </c>
      <c r="AH50" s="172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8</v>
      </c>
      <c r="AI50" s="172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8</v>
      </c>
      <c r="AJ50" s="172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8</v>
      </c>
      <c r="AK50" s="172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4</v>
      </c>
      <c r="AL50" s="172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4</v>
      </c>
      <c r="AM50" s="172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4</v>
      </c>
      <c r="AN50" s="176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4</v>
      </c>
      <c r="AO50" s="188">
        <v>35.5</v>
      </c>
      <c r="AP50" s="186"/>
    </row>
    <row r="51" spans="2:42" ht="8.75" customHeight="1">
      <c r="B51" s="171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4</v>
      </c>
      <c r="C51" s="172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4</v>
      </c>
      <c r="D51" s="172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4</v>
      </c>
      <c r="E51" s="172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4</v>
      </c>
      <c r="F51" s="172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8</v>
      </c>
      <c r="G51" s="172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8</v>
      </c>
      <c r="H51" s="172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8</v>
      </c>
      <c r="I51" s="172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8</v>
      </c>
      <c r="J51" s="172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8</v>
      </c>
      <c r="K51" s="172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8</v>
      </c>
      <c r="L51" s="172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12</v>
      </c>
      <c r="M51" s="172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12</v>
      </c>
      <c r="N51" s="172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12</v>
      </c>
      <c r="O51" s="172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12</v>
      </c>
      <c r="P51" s="172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12</v>
      </c>
      <c r="Q51" s="172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15</v>
      </c>
      <c r="R51" s="172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15</v>
      </c>
      <c r="S51" s="172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15</v>
      </c>
      <c r="T51" s="172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15</v>
      </c>
      <c r="U51" s="172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15</v>
      </c>
      <c r="V51" s="172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15</v>
      </c>
      <c r="W51" s="172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15</v>
      </c>
      <c r="X51" s="172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15</v>
      </c>
      <c r="Y51" s="172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15</v>
      </c>
      <c r="Z51" s="172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12</v>
      </c>
      <c r="AA51" s="172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12</v>
      </c>
      <c r="AB51" s="172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12</v>
      </c>
      <c r="AC51" s="172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12</v>
      </c>
      <c r="AD51" s="172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12</v>
      </c>
      <c r="AE51" s="172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8</v>
      </c>
      <c r="AF51" s="172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8</v>
      </c>
      <c r="AG51" s="172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8</v>
      </c>
      <c r="AH51" s="172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8</v>
      </c>
      <c r="AI51" s="172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8</v>
      </c>
      <c r="AJ51" s="172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8</v>
      </c>
      <c r="AK51" s="172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4</v>
      </c>
      <c r="AL51" s="172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4</v>
      </c>
      <c r="AM51" s="172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4</v>
      </c>
      <c r="AN51" s="176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4</v>
      </c>
      <c r="AO51" s="180">
        <v>35</v>
      </c>
      <c r="AP51" s="186"/>
    </row>
    <row r="52" spans="2:42" ht="8.75" customHeight="1">
      <c r="B52" s="171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4</v>
      </c>
      <c r="C52" s="172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4</v>
      </c>
      <c r="D52" s="172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4</v>
      </c>
      <c r="E52" s="172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4</v>
      </c>
      <c r="F52" s="172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8</v>
      </c>
      <c r="G52" s="172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8</v>
      </c>
      <c r="H52" s="172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8</v>
      </c>
      <c r="I52" s="172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8</v>
      </c>
      <c r="J52" s="172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8</v>
      </c>
      <c r="K52" s="172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8</v>
      </c>
      <c r="L52" s="172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12</v>
      </c>
      <c r="M52" s="172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12</v>
      </c>
      <c r="N52" s="172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12</v>
      </c>
      <c r="O52" s="172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12</v>
      </c>
      <c r="P52" s="172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12</v>
      </c>
      <c r="Q52" s="172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15</v>
      </c>
      <c r="R52" s="172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15</v>
      </c>
      <c r="S52" s="172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15</v>
      </c>
      <c r="T52" s="172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15</v>
      </c>
      <c r="U52" s="172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15</v>
      </c>
      <c r="V52" s="172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15</v>
      </c>
      <c r="W52" s="172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15</v>
      </c>
      <c r="X52" s="172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15</v>
      </c>
      <c r="Y52" s="172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15</v>
      </c>
      <c r="Z52" s="172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12</v>
      </c>
      <c r="AA52" s="172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12</v>
      </c>
      <c r="AB52" s="172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12</v>
      </c>
      <c r="AC52" s="172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12</v>
      </c>
      <c r="AD52" s="172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12</v>
      </c>
      <c r="AE52" s="172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8</v>
      </c>
      <c r="AF52" s="172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8</v>
      </c>
      <c r="AG52" s="172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8</v>
      </c>
      <c r="AH52" s="172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8</v>
      </c>
      <c r="AI52" s="172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8</v>
      </c>
      <c r="AJ52" s="172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8</v>
      </c>
      <c r="AK52" s="172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4</v>
      </c>
      <c r="AL52" s="172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4</v>
      </c>
      <c r="AM52" s="172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4</v>
      </c>
      <c r="AN52" s="176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4</v>
      </c>
      <c r="AO52" s="188">
        <v>34.5</v>
      </c>
      <c r="AP52" s="186"/>
    </row>
    <row r="53" spans="2:42" ht="8.75" customHeight="1">
      <c r="B53" s="171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4</v>
      </c>
      <c r="C53" s="172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4</v>
      </c>
      <c r="D53" s="172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4</v>
      </c>
      <c r="E53" s="172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4</v>
      </c>
      <c r="F53" s="172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8</v>
      </c>
      <c r="G53" s="172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8</v>
      </c>
      <c r="H53" s="172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8</v>
      </c>
      <c r="I53" s="172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8</v>
      </c>
      <c r="J53" s="172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8</v>
      </c>
      <c r="K53" s="172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8</v>
      </c>
      <c r="L53" s="172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12</v>
      </c>
      <c r="M53" s="172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12</v>
      </c>
      <c r="N53" s="172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12</v>
      </c>
      <c r="O53" s="172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12</v>
      </c>
      <c r="P53" s="172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12</v>
      </c>
      <c r="Q53" s="172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15</v>
      </c>
      <c r="R53" s="172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15</v>
      </c>
      <c r="S53" s="172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15</v>
      </c>
      <c r="T53" s="172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15</v>
      </c>
      <c r="U53" s="172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15</v>
      </c>
      <c r="V53" s="172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15</v>
      </c>
      <c r="W53" s="172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15</v>
      </c>
      <c r="X53" s="172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15</v>
      </c>
      <c r="Y53" s="172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15</v>
      </c>
      <c r="Z53" s="172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12</v>
      </c>
      <c r="AA53" s="172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12</v>
      </c>
      <c r="AB53" s="172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12</v>
      </c>
      <c r="AC53" s="172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12</v>
      </c>
      <c r="AD53" s="172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12</v>
      </c>
      <c r="AE53" s="172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8</v>
      </c>
      <c r="AF53" s="172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8</v>
      </c>
      <c r="AG53" s="172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8</v>
      </c>
      <c r="AH53" s="172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8</v>
      </c>
      <c r="AI53" s="172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8</v>
      </c>
      <c r="AJ53" s="172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8</v>
      </c>
      <c r="AK53" s="172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4</v>
      </c>
      <c r="AL53" s="172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4</v>
      </c>
      <c r="AM53" s="172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4</v>
      </c>
      <c r="AN53" s="176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4</v>
      </c>
      <c r="AO53" s="188">
        <v>34</v>
      </c>
      <c r="AP53" s="186"/>
    </row>
    <row r="54" spans="2:42" ht="8.75" customHeight="1">
      <c r="B54" s="171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4</v>
      </c>
      <c r="C54" s="172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4</v>
      </c>
      <c r="D54" s="172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4</v>
      </c>
      <c r="E54" s="172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4</v>
      </c>
      <c r="F54" s="172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8</v>
      </c>
      <c r="G54" s="172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8</v>
      </c>
      <c r="H54" s="172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8</v>
      </c>
      <c r="I54" s="172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8</v>
      </c>
      <c r="J54" s="172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8</v>
      </c>
      <c r="K54" s="172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8</v>
      </c>
      <c r="L54" s="172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12</v>
      </c>
      <c r="M54" s="172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12</v>
      </c>
      <c r="N54" s="172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12</v>
      </c>
      <c r="O54" s="172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12</v>
      </c>
      <c r="P54" s="172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12</v>
      </c>
      <c r="Q54" s="172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15</v>
      </c>
      <c r="R54" s="172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15</v>
      </c>
      <c r="S54" s="172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15</v>
      </c>
      <c r="T54" s="172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15</v>
      </c>
      <c r="U54" s="172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15</v>
      </c>
      <c r="V54" s="172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15</v>
      </c>
      <c r="W54" s="172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15</v>
      </c>
      <c r="X54" s="172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15</v>
      </c>
      <c r="Y54" s="172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15</v>
      </c>
      <c r="Z54" s="172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12</v>
      </c>
      <c r="AA54" s="172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12</v>
      </c>
      <c r="AB54" s="172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12</v>
      </c>
      <c r="AC54" s="172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12</v>
      </c>
      <c r="AD54" s="172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12</v>
      </c>
      <c r="AE54" s="172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8</v>
      </c>
      <c r="AF54" s="172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8</v>
      </c>
      <c r="AG54" s="172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8</v>
      </c>
      <c r="AH54" s="172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8</v>
      </c>
      <c r="AI54" s="172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8</v>
      </c>
      <c r="AJ54" s="172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8</v>
      </c>
      <c r="AK54" s="172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4</v>
      </c>
      <c r="AL54" s="172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4</v>
      </c>
      <c r="AM54" s="172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4</v>
      </c>
      <c r="AN54" s="176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4</v>
      </c>
      <c r="AO54" s="188">
        <v>33.5</v>
      </c>
      <c r="AP54" s="186"/>
    </row>
    <row r="55" spans="2:42" ht="8.75" customHeight="1">
      <c r="B55" s="171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4</v>
      </c>
      <c r="C55" s="172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4</v>
      </c>
      <c r="D55" s="172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4</v>
      </c>
      <c r="E55" s="172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4</v>
      </c>
      <c r="F55" s="172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8</v>
      </c>
      <c r="G55" s="172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8</v>
      </c>
      <c r="H55" s="172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8</v>
      </c>
      <c r="I55" s="172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8</v>
      </c>
      <c r="J55" s="172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8</v>
      </c>
      <c r="K55" s="172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8</v>
      </c>
      <c r="L55" s="172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12</v>
      </c>
      <c r="M55" s="172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12</v>
      </c>
      <c r="N55" s="172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12</v>
      </c>
      <c r="O55" s="172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12</v>
      </c>
      <c r="P55" s="172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12</v>
      </c>
      <c r="Q55" s="172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15</v>
      </c>
      <c r="R55" s="172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15</v>
      </c>
      <c r="S55" s="172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15</v>
      </c>
      <c r="T55" s="172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15</v>
      </c>
      <c r="U55" s="172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15</v>
      </c>
      <c r="V55" s="172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15</v>
      </c>
      <c r="W55" s="172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15</v>
      </c>
      <c r="X55" s="172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15</v>
      </c>
      <c r="Y55" s="172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15</v>
      </c>
      <c r="Z55" s="172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12</v>
      </c>
      <c r="AA55" s="172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12</v>
      </c>
      <c r="AB55" s="172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12</v>
      </c>
      <c r="AC55" s="172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12</v>
      </c>
      <c r="AD55" s="172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12</v>
      </c>
      <c r="AE55" s="172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8</v>
      </c>
      <c r="AF55" s="172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8</v>
      </c>
      <c r="AG55" s="172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8</v>
      </c>
      <c r="AH55" s="172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8</v>
      </c>
      <c r="AI55" s="172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8</v>
      </c>
      <c r="AJ55" s="172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8</v>
      </c>
      <c r="AK55" s="172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4</v>
      </c>
      <c r="AL55" s="172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4</v>
      </c>
      <c r="AM55" s="172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4</v>
      </c>
      <c r="AN55" s="176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4</v>
      </c>
      <c r="AO55" s="188">
        <v>33</v>
      </c>
      <c r="AP55" s="186"/>
    </row>
    <row r="56" spans="2:42" ht="8.75" customHeight="1">
      <c r="B56" s="171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4</v>
      </c>
      <c r="C56" s="172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4</v>
      </c>
      <c r="D56" s="172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4</v>
      </c>
      <c r="E56" s="172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4</v>
      </c>
      <c r="F56" s="172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8</v>
      </c>
      <c r="G56" s="172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8</v>
      </c>
      <c r="H56" s="172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8</v>
      </c>
      <c r="I56" s="172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8</v>
      </c>
      <c r="J56" s="172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8</v>
      </c>
      <c r="K56" s="172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8</v>
      </c>
      <c r="L56" s="172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12</v>
      </c>
      <c r="M56" s="172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12</v>
      </c>
      <c r="N56" s="172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12</v>
      </c>
      <c r="O56" s="172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12</v>
      </c>
      <c r="P56" s="172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12</v>
      </c>
      <c r="Q56" s="172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15</v>
      </c>
      <c r="R56" s="172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15</v>
      </c>
      <c r="S56" s="172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15</v>
      </c>
      <c r="T56" s="172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15</v>
      </c>
      <c r="U56" s="172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15</v>
      </c>
      <c r="V56" s="172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15</v>
      </c>
      <c r="W56" s="172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15</v>
      </c>
      <c r="X56" s="172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15</v>
      </c>
      <c r="Y56" s="172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15</v>
      </c>
      <c r="Z56" s="172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12</v>
      </c>
      <c r="AA56" s="172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12</v>
      </c>
      <c r="AB56" s="172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12</v>
      </c>
      <c r="AC56" s="172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12</v>
      </c>
      <c r="AD56" s="172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12</v>
      </c>
      <c r="AE56" s="172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8</v>
      </c>
      <c r="AF56" s="172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8</v>
      </c>
      <c r="AG56" s="172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8</v>
      </c>
      <c r="AH56" s="172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8</v>
      </c>
      <c r="AI56" s="172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8</v>
      </c>
      <c r="AJ56" s="172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8</v>
      </c>
      <c r="AK56" s="172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4</v>
      </c>
      <c r="AL56" s="172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4</v>
      </c>
      <c r="AM56" s="172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4</v>
      </c>
      <c r="AN56" s="176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4</v>
      </c>
      <c r="AO56" s="188">
        <v>32.5</v>
      </c>
      <c r="AP56" s="186"/>
    </row>
    <row r="57" spans="2:42" ht="8.75" customHeight="1">
      <c r="B57" s="171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4</v>
      </c>
      <c r="C57" s="172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4</v>
      </c>
      <c r="D57" s="172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4</v>
      </c>
      <c r="E57" s="172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4</v>
      </c>
      <c r="F57" s="172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8</v>
      </c>
      <c r="G57" s="172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8</v>
      </c>
      <c r="H57" s="172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8</v>
      </c>
      <c r="I57" s="172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8</v>
      </c>
      <c r="J57" s="172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8</v>
      </c>
      <c r="K57" s="172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8</v>
      </c>
      <c r="L57" s="172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12</v>
      </c>
      <c r="M57" s="172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12</v>
      </c>
      <c r="N57" s="172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12</v>
      </c>
      <c r="O57" s="172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12</v>
      </c>
      <c r="P57" s="172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12</v>
      </c>
      <c r="Q57" s="172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15</v>
      </c>
      <c r="R57" s="172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15</v>
      </c>
      <c r="S57" s="172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15</v>
      </c>
      <c r="T57" s="172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15</v>
      </c>
      <c r="U57" s="172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15</v>
      </c>
      <c r="V57" s="172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15</v>
      </c>
      <c r="W57" s="172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15</v>
      </c>
      <c r="X57" s="172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15</v>
      </c>
      <c r="Y57" s="172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15</v>
      </c>
      <c r="Z57" s="172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12</v>
      </c>
      <c r="AA57" s="172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12</v>
      </c>
      <c r="AB57" s="172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12</v>
      </c>
      <c r="AC57" s="172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12</v>
      </c>
      <c r="AD57" s="172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12</v>
      </c>
      <c r="AE57" s="172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8</v>
      </c>
      <c r="AF57" s="172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8</v>
      </c>
      <c r="AG57" s="172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8</v>
      </c>
      <c r="AH57" s="172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8</v>
      </c>
      <c r="AI57" s="172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8</v>
      </c>
      <c r="AJ57" s="172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8</v>
      </c>
      <c r="AK57" s="172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4</v>
      </c>
      <c r="AL57" s="172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4</v>
      </c>
      <c r="AM57" s="172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4</v>
      </c>
      <c r="AN57" s="176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4</v>
      </c>
      <c r="AO57" s="188">
        <v>32</v>
      </c>
      <c r="AP57" s="186"/>
    </row>
    <row r="58" spans="2:42" ht="8.75" customHeight="1">
      <c r="B58" s="171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4</v>
      </c>
      <c r="C58" s="172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4</v>
      </c>
      <c r="D58" s="172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4</v>
      </c>
      <c r="E58" s="172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4</v>
      </c>
      <c r="F58" s="172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8</v>
      </c>
      <c r="G58" s="172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8</v>
      </c>
      <c r="H58" s="172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8</v>
      </c>
      <c r="I58" s="172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8</v>
      </c>
      <c r="J58" s="172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8</v>
      </c>
      <c r="K58" s="172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8</v>
      </c>
      <c r="L58" s="172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12</v>
      </c>
      <c r="M58" s="172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12</v>
      </c>
      <c r="N58" s="172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12</v>
      </c>
      <c r="O58" s="172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12</v>
      </c>
      <c r="P58" s="172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12</v>
      </c>
      <c r="Q58" s="172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15</v>
      </c>
      <c r="R58" s="172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15</v>
      </c>
      <c r="S58" s="172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15</v>
      </c>
      <c r="T58" s="172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15</v>
      </c>
      <c r="U58" s="172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15</v>
      </c>
      <c r="V58" s="172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15</v>
      </c>
      <c r="W58" s="172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15</v>
      </c>
      <c r="X58" s="172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15</v>
      </c>
      <c r="Y58" s="172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15</v>
      </c>
      <c r="Z58" s="172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12</v>
      </c>
      <c r="AA58" s="172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12</v>
      </c>
      <c r="AB58" s="172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12</v>
      </c>
      <c r="AC58" s="172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12</v>
      </c>
      <c r="AD58" s="172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12</v>
      </c>
      <c r="AE58" s="172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8</v>
      </c>
      <c r="AF58" s="172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8</v>
      </c>
      <c r="AG58" s="172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8</v>
      </c>
      <c r="AH58" s="172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8</v>
      </c>
      <c r="AI58" s="172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8</v>
      </c>
      <c r="AJ58" s="172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8</v>
      </c>
      <c r="AK58" s="172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4</v>
      </c>
      <c r="AL58" s="172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4</v>
      </c>
      <c r="AM58" s="172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4</v>
      </c>
      <c r="AN58" s="176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4</v>
      </c>
      <c r="AO58" s="188">
        <v>31.5</v>
      </c>
      <c r="AP58" s="186"/>
    </row>
    <row r="59" spans="2:42" ht="8.75" customHeight="1">
      <c r="B59" s="171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4</v>
      </c>
      <c r="C59" s="172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4</v>
      </c>
      <c r="D59" s="172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4</v>
      </c>
      <c r="E59" s="172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4</v>
      </c>
      <c r="F59" s="172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8</v>
      </c>
      <c r="G59" s="172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8</v>
      </c>
      <c r="H59" s="172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8</v>
      </c>
      <c r="I59" s="172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8</v>
      </c>
      <c r="J59" s="172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8</v>
      </c>
      <c r="K59" s="172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8</v>
      </c>
      <c r="L59" s="172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12</v>
      </c>
      <c r="M59" s="172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12</v>
      </c>
      <c r="N59" s="172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12</v>
      </c>
      <c r="O59" s="172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12</v>
      </c>
      <c r="P59" s="172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12</v>
      </c>
      <c r="Q59" s="172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15</v>
      </c>
      <c r="R59" s="172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15</v>
      </c>
      <c r="S59" s="172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15</v>
      </c>
      <c r="T59" s="172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15</v>
      </c>
      <c r="U59" s="172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15</v>
      </c>
      <c r="V59" s="172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15</v>
      </c>
      <c r="W59" s="172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15</v>
      </c>
      <c r="X59" s="172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15</v>
      </c>
      <c r="Y59" s="172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15</v>
      </c>
      <c r="Z59" s="172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12</v>
      </c>
      <c r="AA59" s="172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12</v>
      </c>
      <c r="AB59" s="172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12</v>
      </c>
      <c r="AC59" s="172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12</v>
      </c>
      <c r="AD59" s="172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12</v>
      </c>
      <c r="AE59" s="172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8</v>
      </c>
      <c r="AF59" s="172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8</v>
      </c>
      <c r="AG59" s="172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8</v>
      </c>
      <c r="AH59" s="172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8</v>
      </c>
      <c r="AI59" s="172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8</v>
      </c>
      <c r="AJ59" s="172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8</v>
      </c>
      <c r="AK59" s="172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4</v>
      </c>
      <c r="AL59" s="172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4</v>
      </c>
      <c r="AM59" s="172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4</v>
      </c>
      <c r="AN59" s="176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4</v>
      </c>
      <c r="AO59" s="188">
        <v>31</v>
      </c>
      <c r="AP59" s="186"/>
    </row>
    <row r="60" spans="2:42" ht="8.75" customHeight="1">
      <c r="B60" s="171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4</v>
      </c>
      <c r="C60" s="172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4</v>
      </c>
      <c r="D60" s="172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4</v>
      </c>
      <c r="E60" s="172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4</v>
      </c>
      <c r="F60" s="172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8</v>
      </c>
      <c r="G60" s="172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8</v>
      </c>
      <c r="H60" s="172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8</v>
      </c>
      <c r="I60" s="172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8</v>
      </c>
      <c r="J60" s="172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8</v>
      </c>
      <c r="K60" s="172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8</v>
      </c>
      <c r="L60" s="172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12</v>
      </c>
      <c r="M60" s="172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12</v>
      </c>
      <c r="N60" s="172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12</v>
      </c>
      <c r="O60" s="172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12</v>
      </c>
      <c r="P60" s="172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12</v>
      </c>
      <c r="Q60" s="172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15</v>
      </c>
      <c r="R60" s="172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15</v>
      </c>
      <c r="S60" s="172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15</v>
      </c>
      <c r="T60" s="172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15</v>
      </c>
      <c r="U60" s="172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15</v>
      </c>
      <c r="V60" s="172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15</v>
      </c>
      <c r="W60" s="172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15</v>
      </c>
      <c r="X60" s="172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15</v>
      </c>
      <c r="Y60" s="172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15</v>
      </c>
      <c r="Z60" s="172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12</v>
      </c>
      <c r="AA60" s="172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12</v>
      </c>
      <c r="AB60" s="172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12</v>
      </c>
      <c r="AC60" s="172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12</v>
      </c>
      <c r="AD60" s="172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12</v>
      </c>
      <c r="AE60" s="172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8</v>
      </c>
      <c r="AF60" s="172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8</v>
      </c>
      <c r="AG60" s="172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8</v>
      </c>
      <c r="AH60" s="172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8</v>
      </c>
      <c r="AI60" s="172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8</v>
      </c>
      <c r="AJ60" s="172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8</v>
      </c>
      <c r="AK60" s="172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4</v>
      </c>
      <c r="AL60" s="172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4</v>
      </c>
      <c r="AM60" s="172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4</v>
      </c>
      <c r="AN60" s="176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4</v>
      </c>
      <c r="AO60" s="188">
        <v>30.5</v>
      </c>
      <c r="AP60" s="186"/>
    </row>
    <row r="61" spans="2:42" ht="8.75" customHeight="1">
      <c r="B61" s="171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4</v>
      </c>
      <c r="C61" s="172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4</v>
      </c>
      <c r="D61" s="172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4</v>
      </c>
      <c r="E61" s="172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4</v>
      </c>
      <c r="F61" s="172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8</v>
      </c>
      <c r="G61" s="172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8</v>
      </c>
      <c r="H61" s="172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8</v>
      </c>
      <c r="I61" s="172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8</v>
      </c>
      <c r="J61" s="172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8</v>
      </c>
      <c r="K61" s="172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8</v>
      </c>
      <c r="L61" s="172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12</v>
      </c>
      <c r="M61" s="172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12</v>
      </c>
      <c r="N61" s="172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12</v>
      </c>
      <c r="O61" s="172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12</v>
      </c>
      <c r="P61" s="172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12</v>
      </c>
      <c r="Q61" s="172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15</v>
      </c>
      <c r="R61" s="172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15</v>
      </c>
      <c r="S61" s="172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15</v>
      </c>
      <c r="T61" s="172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15</v>
      </c>
      <c r="U61" s="172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15</v>
      </c>
      <c r="V61" s="172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15</v>
      </c>
      <c r="W61" s="172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15</v>
      </c>
      <c r="X61" s="172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15</v>
      </c>
      <c r="Y61" s="172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15</v>
      </c>
      <c r="Z61" s="172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12</v>
      </c>
      <c r="AA61" s="172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12</v>
      </c>
      <c r="AB61" s="172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12</v>
      </c>
      <c r="AC61" s="172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12</v>
      </c>
      <c r="AD61" s="172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12</v>
      </c>
      <c r="AE61" s="172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8</v>
      </c>
      <c r="AF61" s="172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8</v>
      </c>
      <c r="AG61" s="172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8</v>
      </c>
      <c r="AH61" s="172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8</v>
      </c>
      <c r="AI61" s="172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8</v>
      </c>
      <c r="AJ61" s="172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8</v>
      </c>
      <c r="AK61" s="172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4</v>
      </c>
      <c r="AL61" s="172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4</v>
      </c>
      <c r="AM61" s="172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4</v>
      </c>
      <c r="AN61" s="176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4</v>
      </c>
      <c r="AO61" s="180">
        <v>30</v>
      </c>
      <c r="AP61" s="186"/>
    </row>
    <row r="62" spans="2:42" ht="8.75" customHeight="1">
      <c r="B62" s="171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4</v>
      </c>
      <c r="C62" s="172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4</v>
      </c>
      <c r="D62" s="172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4</v>
      </c>
      <c r="E62" s="172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4</v>
      </c>
      <c r="F62" s="172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8</v>
      </c>
      <c r="G62" s="172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8</v>
      </c>
      <c r="H62" s="172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8</v>
      </c>
      <c r="I62" s="172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8</v>
      </c>
      <c r="J62" s="172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8</v>
      </c>
      <c r="K62" s="172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8</v>
      </c>
      <c r="L62" s="172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12</v>
      </c>
      <c r="M62" s="172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12</v>
      </c>
      <c r="N62" s="172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12</v>
      </c>
      <c r="O62" s="172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12</v>
      </c>
      <c r="P62" s="172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12</v>
      </c>
      <c r="Q62" s="172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15</v>
      </c>
      <c r="R62" s="172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15</v>
      </c>
      <c r="S62" s="172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15</v>
      </c>
      <c r="T62" s="172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15</v>
      </c>
      <c r="U62" s="172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15</v>
      </c>
      <c r="V62" s="172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15</v>
      </c>
      <c r="W62" s="172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15</v>
      </c>
      <c r="X62" s="172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15</v>
      </c>
      <c r="Y62" s="172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15</v>
      </c>
      <c r="Z62" s="172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12</v>
      </c>
      <c r="AA62" s="172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12</v>
      </c>
      <c r="AB62" s="172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12</v>
      </c>
      <c r="AC62" s="172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12</v>
      </c>
      <c r="AD62" s="172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12</v>
      </c>
      <c r="AE62" s="172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8</v>
      </c>
      <c r="AF62" s="172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8</v>
      </c>
      <c r="AG62" s="172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8</v>
      </c>
      <c r="AH62" s="172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8</v>
      </c>
      <c r="AI62" s="172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8</v>
      </c>
      <c r="AJ62" s="172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8</v>
      </c>
      <c r="AK62" s="172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4</v>
      </c>
      <c r="AL62" s="172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4</v>
      </c>
      <c r="AM62" s="172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4</v>
      </c>
      <c r="AN62" s="176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4</v>
      </c>
      <c r="AO62" s="188">
        <v>29.5</v>
      </c>
      <c r="AP62" s="186"/>
    </row>
    <row r="63" spans="2:42" ht="8.75" customHeight="1">
      <c r="B63" s="171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8</v>
      </c>
      <c r="C63" s="172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8</v>
      </c>
      <c r="D63" s="172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10</v>
      </c>
      <c r="E63" s="172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12</v>
      </c>
      <c r="F63" s="172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18</v>
      </c>
      <c r="G63" s="172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23</v>
      </c>
      <c r="H63" s="172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28</v>
      </c>
      <c r="I63" s="172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30</v>
      </c>
      <c r="J63" s="172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35</v>
      </c>
      <c r="K63" s="172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35</v>
      </c>
      <c r="L63" s="172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38</v>
      </c>
      <c r="M63" s="172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45</v>
      </c>
      <c r="N63" s="172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45</v>
      </c>
      <c r="O63" s="172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45</v>
      </c>
      <c r="P63" s="172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51</v>
      </c>
      <c r="Q63" s="172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52</v>
      </c>
      <c r="R63" s="172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52</v>
      </c>
      <c r="S63" s="172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52</v>
      </c>
      <c r="T63" s="172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52</v>
      </c>
      <c r="U63" s="172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52</v>
      </c>
      <c r="V63" s="172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52</v>
      </c>
      <c r="W63" s="172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52</v>
      </c>
      <c r="X63" s="172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52</v>
      </c>
      <c r="Y63" s="172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52</v>
      </c>
      <c r="Z63" s="172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51</v>
      </c>
      <c r="AA63" s="172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45</v>
      </c>
      <c r="AB63" s="172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45</v>
      </c>
      <c r="AC63" s="172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45</v>
      </c>
      <c r="AD63" s="172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38</v>
      </c>
      <c r="AE63" s="172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35</v>
      </c>
      <c r="AF63" s="172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35</v>
      </c>
      <c r="AG63" s="172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30</v>
      </c>
      <c r="AH63" s="172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28</v>
      </c>
      <c r="AI63" s="172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23</v>
      </c>
      <c r="AJ63" s="172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18</v>
      </c>
      <c r="AK63" s="172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12</v>
      </c>
      <c r="AL63" s="172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10</v>
      </c>
      <c r="AM63" s="172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8</v>
      </c>
      <c r="AN63" s="176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8</v>
      </c>
      <c r="AO63" s="188">
        <v>29</v>
      </c>
      <c r="AP63" s="186"/>
    </row>
    <row r="64" spans="2:42" ht="8.75" customHeight="1">
      <c r="B64" s="171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8</v>
      </c>
      <c r="C64" s="172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8</v>
      </c>
      <c r="D64" s="172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10</v>
      </c>
      <c r="E64" s="172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12</v>
      </c>
      <c r="F64" s="172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18</v>
      </c>
      <c r="G64" s="172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23</v>
      </c>
      <c r="H64" s="172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28</v>
      </c>
      <c r="I64" s="172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30</v>
      </c>
      <c r="J64" s="172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35</v>
      </c>
      <c r="K64" s="172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35</v>
      </c>
      <c r="L64" s="172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38</v>
      </c>
      <c r="M64" s="172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45</v>
      </c>
      <c r="N64" s="172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45</v>
      </c>
      <c r="O64" s="172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45</v>
      </c>
      <c r="P64" s="172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51</v>
      </c>
      <c r="Q64" s="172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52</v>
      </c>
      <c r="R64" s="172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52</v>
      </c>
      <c r="S64" s="172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52</v>
      </c>
      <c r="T64" s="172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52</v>
      </c>
      <c r="U64" s="172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52</v>
      </c>
      <c r="V64" s="172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52</v>
      </c>
      <c r="W64" s="172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52</v>
      </c>
      <c r="X64" s="172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52</v>
      </c>
      <c r="Y64" s="172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52</v>
      </c>
      <c r="Z64" s="172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51</v>
      </c>
      <c r="AA64" s="172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45</v>
      </c>
      <c r="AB64" s="172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45</v>
      </c>
      <c r="AC64" s="172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45</v>
      </c>
      <c r="AD64" s="172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38</v>
      </c>
      <c r="AE64" s="172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35</v>
      </c>
      <c r="AF64" s="172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35</v>
      </c>
      <c r="AG64" s="172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30</v>
      </c>
      <c r="AH64" s="172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28</v>
      </c>
      <c r="AI64" s="172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23</v>
      </c>
      <c r="AJ64" s="172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18</v>
      </c>
      <c r="AK64" s="172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12</v>
      </c>
      <c r="AL64" s="172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10</v>
      </c>
      <c r="AM64" s="172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8</v>
      </c>
      <c r="AN64" s="176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8</v>
      </c>
      <c r="AO64" s="188">
        <v>28.5</v>
      </c>
      <c r="AP64" s="186"/>
    </row>
    <row r="65" spans="2:42" ht="8.75" customHeight="1">
      <c r="B65" s="171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8</v>
      </c>
      <c r="C65" s="172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8</v>
      </c>
      <c r="D65" s="172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10</v>
      </c>
      <c r="E65" s="172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12</v>
      </c>
      <c r="F65" s="172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18</v>
      </c>
      <c r="G65" s="172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23</v>
      </c>
      <c r="H65" s="172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28</v>
      </c>
      <c r="I65" s="172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30</v>
      </c>
      <c r="J65" s="172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35</v>
      </c>
      <c r="K65" s="172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35</v>
      </c>
      <c r="L65" s="172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38</v>
      </c>
      <c r="M65" s="172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45</v>
      </c>
      <c r="N65" s="172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45</v>
      </c>
      <c r="O65" s="172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45</v>
      </c>
      <c r="P65" s="172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51</v>
      </c>
      <c r="Q65" s="172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52</v>
      </c>
      <c r="R65" s="172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52</v>
      </c>
      <c r="S65" s="172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52</v>
      </c>
      <c r="T65" s="172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52</v>
      </c>
      <c r="U65" s="172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52</v>
      </c>
      <c r="V65" s="172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52</v>
      </c>
      <c r="W65" s="172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52</v>
      </c>
      <c r="X65" s="172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52</v>
      </c>
      <c r="Y65" s="172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52</v>
      </c>
      <c r="Z65" s="172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51</v>
      </c>
      <c r="AA65" s="172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45</v>
      </c>
      <c r="AB65" s="172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45</v>
      </c>
      <c r="AC65" s="172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45</v>
      </c>
      <c r="AD65" s="172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38</v>
      </c>
      <c r="AE65" s="172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35</v>
      </c>
      <c r="AF65" s="172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35</v>
      </c>
      <c r="AG65" s="172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30</v>
      </c>
      <c r="AH65" s="172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28</v>
      </c>
      <c r="AI65" s="172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23</v>
      </c>
      <c r="AJ65" s="172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18</v>
      </c>
      <c r="AK65" s="172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12</v>
      </c>
      <c r="AL65" s="172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10</v>
      </c>
      <c r="AM65" s="172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8</v>
      </c>
      <c r="AN65" s="176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8</v>
      </c>
      <c r="AO65" s="188">
        <v>28</v>
      </c>
      <c r="AP65" s="186"/>
    </row>
    <row r="66" spans="2:42" ht="8.75" customHeight="1">
      <c r="B66" s="171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8</v>
      </c>
      <c r="C66" s="172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8</v>
      </c>
      <c r="D66" s="172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10</v>
      </c>
      <c r="E66" s="172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12</v>
      </c>
      <c r="F66" s="172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18</v>
      </c>
      <c r="G66" s="172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23</v>
      </c>
      <c r="H66" s="172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28</v>
      </c>
      <c r="I66" s="172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30</v>
      </c>
      <c r="J66" s="172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35</v>
      </c>
      <c r="K66" s="172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35</v>
      </c>
      <c r="L66" s="172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38</v>
      </c>
      <c r="M66" s="172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45</v>
      </c>
      <c r="N66" s="172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45</v>
      </c>
      <c r="O66" s="172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45</v>
      </c>
      <c r="P66" s="172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51</v>
      </c>
      <c r="Q66" s="172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52</v>
      </c>
      <c r="R66" s="172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52</v>
      </c>
      <c r="S66" s="172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52</v>
      </c>
      <c r="T66" s="172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52</v>
      </c>
      <c r="U66" s="172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52</v>
      </c>
      <c r="V66" s="172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52</v>
      </c>
      <c r="W66" s="172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52</v>
      </c>
      <c r="X66" s="172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52</v>
      </c>
      <c r="Y66" s="172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52</v>
      </c>
      <c r="Z66" s="172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51</v>
      </c>
      <c r="AA66" s="172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45</v>
      </c>
      <c r="AB66" s="172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45</v>
      </c>
      <c r="AC66" s="172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45</v>
      </c>
      <c r="AD66" s="172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38</v>
      </c>
      <c r="AE66" s="172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35</v>
      </c>
      <c r="AF66" s="172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35</v>
      </c>
      <c r="AG66" s="172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30</v>
      </c>
      <c r="AH66" s="172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28</v>
      </c>
      <c r="AI66" s="172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23</v>
      </c>
      <c r="AJ66" s="172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18</v>
      </c>
      <c r="AK66" s="172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12</v>
      </c>
      <c r="AL66" s="172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10</v>
      </c>
      <c r="AM66" s="172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8</v>
      </c>
      <c r="AN66" s="176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8</v>
      </c>
      <c r="AO66" s="188">
        <v>27.5</v>
      </c>
      <c r="AP66" s="186"/>
    </row>
    <row r="67" spans="2:42" ht="8.75" customHeight="1">
      <c r="B67" s="171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8</v>
      </c>
      <c r="C67" s="172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8</v>
      </c>
      <c r="D67" s="172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10</v>
      </c>
      <c r="E67" s="172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12</v>
      </c>
      <c r="F67" s="172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18</v>
      </c>
      <c r="G67" s="172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23</v>
      </c>
      <c r="H67" s="172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28</v>
      </c>
      <c r="I67" s="172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30</v>
      </c>
      <c r="J67" s="172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35</v>
      </c>
      <c r="K67" s="172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35</v>
      </c>
      <c r="L67" s="172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38</v>
      </c>
      <c r="M67" s="172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45</v>
      </c>
      <c r="N67" s="172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45</v>
      </c>
      <c r="O67" s="172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45</v>
      </c>
      <c r="P67" s="172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51</v>
      </c>
      <c r="Q67" s="172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52</v>
      </c>
      <c r="R67" s="172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52</v>
      </c>
      <c r="S67" s="172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52</v>
      </c>
      <c r="T67" s="172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52</v>
      </c>
      <c r="U67" s="172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52</v>
      </c>
      <c r="V67" s="172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52</v>
      </c>
      <c r="W67" s="172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52</v>
      </c>
      <c r="X67" s="172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52</v>
      </c>
      <c r="Y67" s="172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52</v>
      </c>
      <c r="Z67" s="172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51</v>
      </c>
      <c r="AA67" s="172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45</v>
      </c>
      <c r="AB67" s="172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45</v>
      </c>
      <c r="AC67" s="172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45</v>
      </c>
      <c r="AD67" s="172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38</v>
      </c>
      <c r="AE67" s="172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35</v>
      </c>
      <c r="AF67" s="172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35</v>
      </c>
      <c r="AG67" s="172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30</v>
      </c>
      <c r="AH67" s="172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28</v>
      </c>
      <c r="AI67" s="172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23</v>
      </c>
      <c r="AJ67" s="172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18</v>
      </c>
      <c r="AK67" s="172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12</v>
      </c>
      <c r="AL67" s="172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10</v>
      </c>
      <c r="AM67" s="172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8</v>
      </c>
      <c r="AN67" s="176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8</v>
      </c>
      <c r="AO67" s="188">
        <v>27</v>
      </c>
      <c r="AP67" s="186"/>
    </row>
    <row r="68" spans="2:42" ht="8.75" customHeight="1">
      <c r="B68" s="171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8</v>
      </c>
      <c r="C68" s="172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8</v>
      </c>
      <c r="D68" s="172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10</v>
      </c>
      <c r="E68" s="172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12</v>
      </c>
      <c r="F68" s="172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18</v>
      </c>
      <c r="G68" s="172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23</v>
      </c>
      <c r="H68" s="172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28</v>
      </c>
      <c r="I68" s="172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30</v>
      </c>
      <c r="J68" s="172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35</v>
      </c>
      <c r="K68" s="172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35</v>
      </c>
      <c r="L68" s="172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38</v>
      </c>
      <c r="M68" s="172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45</v>
      </c>
      <c r="N68" s="172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45</v>
      </c>
      <c r="O68" s="172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45</v>
      </c>
      <c r="P68" s="172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51</v>
      </c>
      <c r="Q68" s="172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52</v>
      </c>
      <c r="R68" s="172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52</v>
      </c>
      <c r="S68" s="172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52</v>
      </c>
      <c r="T68" s="172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52</v>
      </c>
      <c r="U68" s="172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52</v>
      </c>
      <c r="V68" s="172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52</v>
      </c>
      <c r="W68" s="172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52</v>
      </c>
      <c r="X68" s="172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52</v>
      </c>
      <c r="Y68" s="172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52</v>
      </c>
      <c r="Z68" s="172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51</v>
      </c>
      <c r="AA68" s="172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45</v>
      </c>
      <c r="AB68" s="172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45</v>
      </c>
      <c r="AC68" s="172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45</v>
      </c>
      <c r="AD68" s="172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38</v>
      </c>
      <c r="AE68" s="172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35</v>
      </c>
      <c r="AF68" s="172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35</v>
      </c>
      <c r="AG68" s="172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30</v>
      </c>
      <c r="AH68" s="172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28</v>
      </c>
      <c r="AI68" s="172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23</v>
      </c>
      <c r="AJ68" s="172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18</v>
      </c>
      <c r="AK68" s="172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12</v>
      </c>
      <c r="AL68" s="172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10</v>
      </c>
      <c r="AM68" s="172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8</v>
      </c>
      <c r="AN68" s="176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8</v>
      </c>
      <c r="AO68" s="188">
        <v>26.5</v>
      </c>
      <c r="AP68" s="186"/>
    </row>
    <row r="69" spans="2:42" ht="8.75" customHeight="1">
      <c r="B69" s="171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8</v>
      </c>
      <c r="C69" s="172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8</v>
      </c>
      <c r="D69" s="172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10</v>
      </c>
      <c r="E69" s="172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12</v>
      </c>
      <c r="F69" s="172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18</v>
      </c>
      <c r="G69" s="172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23</v>
      </c>
      <c r="H69" s="172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28</v>
      </c>
      <c r="I69" s="172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30</v>
      </c>
      <c r="J69" s="172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35</v>
      </c>
      <c r="K69" s="172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35</v>
      </c>
      <c r="L69" s="172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38</v>
      </c>
      <c r="M69" s="172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45</v>
      </c>
      <c r="N69" s="172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45</v>
      </c>
      <c r="O69" s="172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45</v>
      </c>
      <c r="P69" s="172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51</v>
      </c>
      <c r="Q69" s="172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52</v>
      </c>
      <c r="R69" s="172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52</v>
      </c>
      <c r="S69" s="172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52</v>
      </c>
      <c r="T69" s="172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52</v>
      </c>
      <c r="U69" s="172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52</v>
      </c>
      <c r="V69" s="172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52</v>
      </c>
      <c r="W69" s="172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52</v>
      </c>
      <c r="X69" s="172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52</v>
      </c>
      <c r="Y69" s="172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52</v>
      </c>
      <c r="Z69" s="172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51</v>
      </c>
      <c r="AA69" s="172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45</v>
      </c>
      <c r="AB69" s="172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45</v>
      </c>
      <c r="AC69" s="172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45</v>
      </c>
      <c r="AD69" s="172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38</v>
      </c>
      <c r="AE69" s="172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35</v>
      </c>
      <c r="AF69" s="172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35</v>
      </c>
      <c r="AG69" s="172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30</v>
      </c>
      <c r="AH69" s="172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28</v>
      </c>
      <c r="AI69" s="172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23</v>
      </c>
      <c r="AJ69" s="172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18</v>
      </c>
      <c r="AK69" s="172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12</v>
      </c>
      <c r="AL69" s="172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10</v>
      </c>
      <c r="AM69" s="172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8</v>
      </c>
      <c r="AN69" s="176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8</v>
      </c>
      <c r="AO69" s="188">
        <v>26</v>
      </c>
      <c r="AP69" s="186"/>
    </row>
    <row r="70" spans="2:42" ht="8.75" customHeight="1">
      <c r="B70" s="171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8</v>
      </c>
      <c r="C70" s="172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8</v>
      </c>
      <c r="D70" s="172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10</v>
      </c>
      <c r="E70" s="172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12</v>
      </c>
      <c r="F70" s="172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18</v>
      </c>
      <c r="G70" s="172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23</v>
      </c>
      <c r="H70" s="172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28</v>
      </c>
      <c r="I70" s="172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30</v>
      </c>
      <c r="J70" s="172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35</v>
      </c>
      <c r="K70" s="172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35</v>
      </c>
      <c r="L70" s="172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38</v>
      </c>
      <c r="M70" s="172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45</v>
      </c>
      <c r="N70" s="172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45</v>
      </c>
      <c r="O70" s="172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45</v>
      </c>
      <c r="P70" s="172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51</v>
      </c>
      <c r="Q70" s="172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52</v>
      </c>
      <c r="R70" s="172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52</v>
      </c>
      <c r="S70" s="172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52</v>
      </c>
      <c r="T70" s="172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52</v>
      </c>
      <c r="U70" s="172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52</v>
      </c>
      <c r="V70" s="172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52</v>
      </c>
      <c r="W70" s="172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52</v>
      </c>
      <c r="X70" s="172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52</v>
      </c>
      <c r="Y70" s="172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52</v>
      </c>
      <c r="Z70" s="172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51</v>
      </c>
      <c r="AA70" s="172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45</v>
      </c>
      <c r="AB70" s="172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45</v>
      </c>
      <c r="AC70" s="172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45</v>
      </c>
      <c r="AD70" s="172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38</v>
      </c>
      <c r="AE70" s="172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35</v>
      </c>
      <c r="AF70" s="172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35</v>
      </c>
      <c r="AG70" s="172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30</v>
      </c>
      <c r="AH70" s="172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28</v>
      </c>
      <c r="AI70" s="172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23</v>
      </c>
      <c r="AJ70" s="172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18</v>
      </c>
      <c r="AK70" s="172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12</v>
      </c>
      <c r="AL70" s="172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10</v>
      </c>
      <c r="AM70" s="172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8</v>
      </c>
      <c r="AN70" s="176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8</v>
      </c>
      <c r="AO70" s="188">
        <v>25.5</v>
      </c>
      <c r="AP70" s="186"/>
    </row>
    <row r="71" spans="2:42" ht="8.75" customHeight="1">
      <c r="B71" s="171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8</v>
      </c>
      <c r="C71" s="172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8</v>
      </c>
      <c r="D71" s="172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10</v>
      </c>
      <c r="E71" s="172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12</v>
      </c>
      <c r="F71" s="172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18</v>
      </c>
      <c r="G71" s="172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23</v>
      </c>
      <c r="H71" s="172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28</v>
      </c>
      <c r="I71" s="172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30</v>
      </c>
      <c r="J71" s="172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35</v>
      </c>
      <c r="K71" s="172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35</v>
      </c>
      <c r="L71" s="172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38</v>
      </c>
      <c r="M71" s="172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45</v>
      </c>
      <c r="N71" s="172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45</v>
      </c>
      <c r="O71" s="172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45</v>
      </c>
      <c r="P71" s="172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51</v>
      </c>
      <c r="Q71" s="172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52</v>
      </c>
      <c r="R71" s="172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52</v>
      </c>
      <c r="S71" s="172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52</v>
      </c>
      <c r="T71" s="172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52</v>
      </c>
      <c r="U71" s="172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52</v>
      </c>
      <c r="V71" s="172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52</v>
      </c>
      <c r="W71" s="172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52</v>
      </c>
      <c r="X71" s="172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52</v>
      </c>
      <c r="Y71" s="172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52</v>
      </c>
      <c r="Z71" s="172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51</v>
      </c>
      <c r="AA71" s="172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45</v>
      </c>
      <c r="AB71" s="172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45</v>
      </c>
      <c r="AC71" s="172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45</v>
      </c>
      <c r="AD71" s="172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38</v>
      </c>
      <c r="AE71" s="172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35</v>
      </c>
      <c r="AF71" s="172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35</v>
      </c>
      <c r="AG71" s="172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30</v>
      </c>
      <c r="AH71" s="172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28</v>
      </c>
      <c r="AI71" s="172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23</v>
      </c>
      <c r="AJ71" s="172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18</v>
      </c>
      <c r="AK71" s="172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12</v>
      </c>
      <c r="AL71" s="172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10</v>
      </c>
      <c r="AM71" s="172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8</v>
      </c>
      <c r="AN71" s="176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8</v>
      </c>
      <c r="AO71" s="180">
        <v>25</v>
      </c>
      <c r="AP71" s="186"/>
    </row>
    <row r="72" spans="2:42" ht="8.75" customHeight="1">
      <c r="B72" s="171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8</v>
      </c>
      <c r="C72" s="172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8</v>
      </c>
      <c r="D72" s="172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10</v>
      </c>
      <c r="E72" s="172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12</v>
      </c>
      <c r="F72" s="172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18</v>
      </c>
      <c r="G72" s="172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23</v>
      </c>
      <c r="H72" s="172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28</v>
      </c>
      <c r="I72" s="172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30</v>
      </c>
      <c r="J72" s="172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35</v>
      </c>
      <c r="K72" s="172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35</v>
      </c>
      <c r="L72" s="172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38</v>
      </c>
      <c r="M72" s="172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45</v>
      </c>
      <c r="N72" s="172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45</v>
      </c>
      <c r="O72" s="172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45</v>
      </c>
      <c r="P72" s="172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51</v>
      </c>
      <c r="Q72" s="172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52</v>
      </c>
      <c r="R72" s="172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52</v>
      </c>
      <c r="S72" s="172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52</v>
      </c>
      <c r="T72" s="172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52</v>
      </c>
      <c r="U72" s="172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52</v>
      </c>
      <c r="V72" s="172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52</v>
      </c>
      <c r="W72" s="172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52</v>
      </c>
      <c r="X72" s="172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52</v>
      </c>
      <c r="Y72" s="172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52</v>
      </c>
      <c r="Z72" s="172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51</v>
      </c>
      <c r="AA72" s="172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45</v>
      </c>
      <c r="AB72" s="172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45</v>
      </c>
      <c r="AC72" s="172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45</v>
      </c>
      <c r="AD72" s="172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38</v>
      </c>
      <c r="AE72" s="172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35</v>
      </c>
      <c r="AF72" s="172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35</v>
      </c>
      <c r="AG72" s="172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30</v>
      </c>
      <c r="AH72" s="172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28</v>
      </c>
      <c r="AI72" s="172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23</v>
      </c>
      <c r="AJ72" s="172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18</v>
      </c>
      <c r="AK72" s="172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12</v>
      </c>
      <c r="AL72" s="172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10</v>
      </c>
      <c r="AM72" s="172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8</v>
      </c>
      <c r="AN72" s="176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8</v>
      </c>
      <c r="AO72" s="188">
        <v>24.5</v>
      </c>
      <c r="AP72" s="186"/>
    </row>
    <row r="73" spans="2:42" ht="8.75" customHeight="1">
      <c r="B73" s="171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8</v>
      </c>
      <c r="C73" s="172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8</v>
      </c>
      <c r="D73" s="172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10</v>
      </c>
      <c r="E73" s="172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12</v>
      </c>
      <c r="F73" s="172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18</v>
      </c>
      <c r="G73" s="172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23</v>
      </c>
      <c r="H73" s="172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28</v>
      </c>
      <c r="I73" s="172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30</v>
      </c>
      <c r="J73" s="172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35</v>
      </c>
      <c r="K73" s="172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35</v>
      </c>
      <c r="L73" s="172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38</v>
      </c>
      <c r="M73" s="172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45</v>
      </c>
      <c r="N73" s="172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45</v>
      </c>
      <c r="O73" s="172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45</v>
      </c>
      <c r="P73" s="172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51</v>
      </c>
      <c r="Q73" s="172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52</v>
      </c>
      <c r="R73" s="172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52</v>
      </c>
      <c r="S73" s="172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52</v>
      </c>
      <c r="T73" s="172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52</v>
      </c>
      <c r="U73" s="172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52</v>
      </c>
      <c r="V73" s="172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52</v>
      </c>
      <c r="W73" s="172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52</v>
      </c>
      <c r="X73" s="172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52</v>
      </c>
      <c r="Y73" s="172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52</v>
      </c>
      <c r="Z73" s="172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51</v>
      </c>
      <c r="AA73" s="172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45</v>
      </c>
      <c r="AB73" s="172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45</v>
      </c>
      <c r="AC73" s="172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45</v>
      </c>
      <c r="AD73" s="172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38</v>
      </c>
      <c r="AE73" s="172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35</v>
      </c>
      <c r="AF73" s="172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35</v>
      </c>
      <c r="AG73" s="172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30</v>
      </c>
      <c r="AH73" s="172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28</v>
      </c>
      <c r="AI73" s="172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23</v>
      </c>
      <c r="AJ73" s="172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18</v>
      </c>
      <c r="AK73" s="172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12</v>
      </c>
      <c r="AL73" s="172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10</v>
      </c>
      <c r="AM73" s="172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8</v>
      </c>
      <c r="AN73" s="176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8</v>
      </c>
      <c r="AO73" s="188">
        <v>24</v>
      </c>
      <c r="AP73" s="186"/>
    </row>
    <row r="74" spans="2:42" ht="8.75" customHeight="1">
      <c r="B74" s="171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8</v>
      </c>
      <c r="C74" s="172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8</v>
      </c>
      <c r="D74" s="172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10</v>
      </c>
      <c r="E74" s="172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12</v>
      </c>
      <c r="F74" s="172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18</v>
      </c>
      <c r="G74" s="172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23</v>
      </c>
      <c r="H74" s="172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28</v>
      </c>
      <c r="I74" s="172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30</v>
      </c>
      <c r="J74" s="172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35</v>
      </c>
      <c r="K74" s="172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35</v>
      </c>
      <c r="L74" s="172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38</v>
      </c>
      <c r="M74" s="172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45</v>
      </c>
      <c r="N74" s="172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45</v>
      </c>
      <c r="O74" s="172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45</v>
      </c>
      <c r="P74" s="172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51</v>
      </c>
      <c r="Q74" s="172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52</v>
      </c>
      <c r="R74" s="172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52</v>
      </c>
      <c r="S74" s="172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52</v>
      </c>
      <c r="T74" s="172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52</v>
      </c>
      <c r="U74" s="172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52</v>
      </c>
      <c r="V74" s="172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52</v>
      </c>
      <c r="W74" s="172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52</v>
      </c>
      <c r="X74" s="172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52</v>
      </c>
      <c r="Y74" s="172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52</v>
      </c>
      <c r="Z74" s="172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51</v>
      </c>
      <c r="AA74" s="172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45</v>
      </c>
      <c r="AB74" s="172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45</v>
      </c>
      <c r="AC74" s="172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45</v>
      </c>
      <c r="AD74" s="172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38</v>
      </c>
      <c r="AE74" s="172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35</v>
      </c>
      <c r="AF74" s="172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35</v>
      </c>
      <c r="AG74" s="172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30</v>
      </c>
      <c r="AH74" s="172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28</v>
      </c>
      <c r="AI74" s="172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23</v>
      </c>
      <c r="AJ74" s="172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18</v>
      </c>
      <c r="AK74" s="172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12</v>
      </c>
      <c r="AL74" s="172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10</v>
      </c>
      <c r="AM74" s="172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8</v>
      </c>
      <c r="AN74" s="176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8</v>
      </c>
      <c r="AO74" s="188">
        <v>23.5</v>
      </c>
      <c r="AP74" s="186"/>
    </row>
    <row r="75" spans="2:42" ht="8.75" customHeight="1">
      <c r="B75" s="171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8</v>
      </c>
      <c r="C75" s="172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8</v>
      </c>
      <c r="D75" s="172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10</v>
      </c>
      <c r="E75" s="172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12</v>
      </c>
      <c r="F75" s="172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18</v>
      </c>
      <c r="G75" s="172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23</v>
      </c>
      <c r="H75" s="172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28</v>
      </c>
      <c r="I75" s="172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30</v>
      </c>
      <c r="J75" s="172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35</v>
      </c>
      <c r="K75" s="172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35</v>
      </c>
      <c r="L75" s="172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38</v>
      </c>
      <c r="M75" s="172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45</v>
      </c>
      <c r="N75" s="172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45</v>
      </c>
      <c r="O75" s="172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45</v>
      </c>
      <c r="P75" s="172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51</v>
      </c>
      <c r="Q75" s="172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52</v>
      </c>
      <c r="R75" s="172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52</v>
      </c>
      <c r="S75" s="172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52</v>
      </c>
      <c r="T75" s="172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52</v>
      </c>
      <c r="U75" s="172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52</v>
      </c>
      <c r="V75" s="172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52</v>
      </c>
      <c r="W75" s="172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52</v>
      </c>
      <c r="X75" s="172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52</v>
      </c>
      <c r="Y75" s="172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52</v>
      </c>
      <c r="Z75" s="172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51</v>
      </c>
      <c r="AA75" s="172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45</v>
      </c>
      <c r="AB75" s="172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45</v>
      </c>
      <c r="AC75" s="172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45</v>
      </c>
      <c r="AD75" s="172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38</v>
      </c>
      <c r="AE75" s="172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35</v>
      </c>
      <c r="AF75" s="172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35</v>
      </c>
      <c r="AG75" s="172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30</v>
      </c>
      <c r="AH75" s="172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28</v>
      </c>
      <c r="AI75" s="172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23</v>
      </c>
      <c r="AJ75" s="172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18</v>
      </c>
      <c r="AK75" s="172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12</v>
      </c>
      <c r="AL75" s="172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10</v>
      </c>
      <c r="AM75" s="172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8</v>
      </c>
      <c r="AN75" s="176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8</v>
      </c>
      <c r="AO75" s="188">
        <v>23</v>
      </c>
      <c r="AP75" s="186"/>
    </row>
    <row r="76" spans="2:42" ht="8.75" customHeight="1">
      <c r="B76" s="171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8</v>
      </c>
      <c r="C76" s="172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8</v>
      </c>
      <c r="D76" s="172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10</v>
      </c>
      <c r="E76" s="172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12</v>
      </c>
      <c r="F76" s="172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18</v>
      </c>
      <c r="G76" s="172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23</v>
      </c>
      <c r="H76" s="172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28</v>
      </c>
      <c r="I76" s="172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30</v>
      </c>
      <c r="J76" s="172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35</v>
      </c>
      <c r="K76" s="172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35</v>
      </c>
      <c r="L76" s="172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38</v>
      </c>
      <c r="M76" s="172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45</v>
      </c>
      <c r="N76" s="172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45</v>
      </c>
      <c r="O76" s="172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45</v>
      </c>
      <c r="P76" s="172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51</v>
      </c>
      <c r="Q76" s="172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52</v>
      </c>
      <c r="R76" s="172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52</v>
      </c>
      <c r="S76" s="172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52</v>
      </c>
      <c r="T76" s="172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52</v>
      </c>
      <c r="U76" s="172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52</v>
      </c>
      <c r="V76" s="172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52</v>
      </c>
      <c r="W76" s="172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52</v>
      </c>
      <c r="X76" s="172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52</v>
      </c>
      <c r="Y76" s="172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52</v>
      </c>
      <c r="Z76" s="172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51</v>
      </c>
      <c r="AA76" s="172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45</v>
      </c>
      <c r="AB76" s="172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45</v>
      </c>
      <c r="AC76" s="172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45</v>
      </c>
      <c r="AD76" s="172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38</v>
      </c>
      <c r="AE76" s="172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35</v>
      </c>
      <c r="AF76" s="172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35</v>
      </c>
      <c r="AG76" s="172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30</v>
      </c>
      <c r="AH76" s="172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28</v>
      </c>
      <c r="AI76" s="172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23</v>
      </c>
      <c r="AJ76" s="172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18</v>
      </c>
      <c r="AK76" s="172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12</v>
      </c>
      <c r="AL76" s="172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10</v>
      </c>
      <c r="AM76" s="172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8</v>
      </c>
      <c r="AN76" s="176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8</v>
      </c>
      <c r="AO76" s="188">
        <v>22.5</v>
      </c>
      <c r="AP76" s="186"/>
    </row>
    <row r="77" spans="2:42" ht="8.75" customHeight="1">
      <c r="B77" s="171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8</v>
      </c>
      <c r="C77" s="172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8</v>
      </c>
      <c r="D77" s="172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10</v>
      </c>
      <c r="E77" s="172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12</v>
      </c>
      <c r="F77" s="172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18</v>
      </c>
      <c r="G77" s="172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23</v>
      </c>
      <c r="H77" s="172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28</v>
      </c>
      <c r="I77" s="172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30</v>
      </c>
      <c r="J77" s="172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35</v>
      </c>
      <c r="K77" s="172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35</v>
      </c>
      <c r="L77" s="172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38</v>
      </c>
      <c r="M77" s="172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45</v>
      </c>
      <c r="N77" s="172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45</v>
      </c>
      <c r="O77" s="172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45</v>
      </c>
      <c r="P77" s="172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51</v>
      </c>
      <c r="Q77" s="172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52</v>
      </c>
      <c r="R77" s="172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52</v>
      </c>
      <c r="S77" s="172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52</v>
      </c>
      <c r="T77" s="172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52</v>
      </c>
      <c r="U77" s="172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52</v>
      </c>
      <c r="V77" s="172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52</v>
      </c>
      <c r="W77" s="172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52</v>
      </c>
      <c r="X77" s="172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52</v>
      </c>
      <c r="Y77" s="172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52</v>
      </c>
      <c r="Z77" s="172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51</v>
      </c>
      <c r="AA77" s="172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45</v>
      </c>
      <c r="AB77" s="172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45</v>
      </c>
      <c r="AC77" s="172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45</v>
      </c>
      <c r="AD77" s="172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38</v>
      </c>
      <c r="AE77" s="172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35</v>
      </c>
      <c r="AF77" s="172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35</v>
      </c>
      <c r="AG77" s="172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30</v>
      </c>
      <c r="AH77" s="172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28</v>
      </c>
      <c r="AI77" s="172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23</v>
      </c>
      <c r="AJ77" s="172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18</v>
      </c>
      <c r="AK77" s="172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12</v>
      </c>
      <c r="AL77" s="172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10</v>
      </c>
      <c r="AM77" s="172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8</v>
      </c>
      <c r="AN77" s="176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8</v>
      </c>
      <c r="AO77" s="188">
        <v>22</v>
      </c>
      <c r="AP77" s="186"/>
    </row>
    <row r="78" spans="2:42" ht="8.75" customHeight="1">
      <c r="B78" s="171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8</v>
      </c>
      <c r="C78" s="172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8</v>
      </c>
      <c r="D78" s="172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10</v>
      </c>
      <c r="E78" s="172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12</v>
      </c>
      <c r="F78" s="172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18</v>
      </c>
      <c r="G78" s="172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23</v>
      </c>
      <c r="H78" s="172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28</v>
      </c>
      <c r="I78" s="172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30</v>
      </c>
      <c r="J78" s="172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35</v>
      </c>
      <c r="K78" s="172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35</v>
      </c>
      <c r="L78" s="172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38</v>
      </c>
      <c r="M78" s="172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45</v>
      </c>
      <c r="N78" s="172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45</v>
      </c>
      <c r="O78" s="172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45</v>
      </c>
      <c r="P78" s="172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51</v>
      </c>
      <c r="Q78" s="172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52</v>
      </c>
      <c r="R78" s="172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52</v>
      </c>
      <c r="S78" s="172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52</v>
      </c>
      <c r="T78" s="172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52</v>
      </c>
      <c r="U78" s="172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52</v>
      </c>
      <c r="V78" s="172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52</v>
      </c>
      <c r="W78" s="172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52</v>
      </c>
      <c r="X78" s="172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52</v>
      </c>
      <c r="Y78" s="172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52</v>
      </c>
      <c r="Z78" s="172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51</v>
      </c>
      <c r="AA78" s="172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45</v>
      </c>
      <c r="AB78" s="172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45</v>
      </c>
      <c r="AC78" s="172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45</v>
      </c>
      <c r="AD78" s="172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38</v>
      </c>
      <c r="AE78" s="172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35</v>
      </c>
      <c r="AF78" s="172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35</v>
      </c>
      <c r="AG78" s="172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30</v>
      </c>
      <c r="AH78" s="172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28</v>
      </c>
      <c r="AI78" s="172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23</v>
      </c>
      <c r="AJ78" s="172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18</v>
      </c>
      <c r="AK78" s="172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12</v>
      </c>
      <c r="AL78" s="172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10</v>
      </c>
      <c r="AM78" s="172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8</v>
      </c>
      <c r="AN78" s="176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8</v>
      </c>
      <c r="AO78" s="188">
        <v>21.5</v>
      </c>
      <c r="AP78" s="186"/>
    </row>
    <row r="79" spans="2:42" ht="8.75" customHeight="1">
      <c r="B79" s="171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8</v>
      </c>
      <c r="C79" s="172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8</v>
      </c>
      <c r="D79" s="172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10</v>
      </c>
      <c r="E79" s="172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12</v>
      </c>
      <c r="F79" s="172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18</v>
      </c>
      <c r="G79" s="172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23</v>
      </c>
      <c r="H79" s="172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28</v>
      </c>
      <c r="I79" s="172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30</v>
      </c>
      <c r="J79" s="172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35</v>
      </c>
      <c r="K79" s="172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35</v>
      </c>
      <c r="L79" s="172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38</v>
      </c>
      <c r="M79" s="172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45</v>
      </c>
      <c r="N79" s="172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45</v>
      </c>
      <c r="O79" s="172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45</v>
      </c>
      <c r="P79" s="172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51</v>
      </c>
      <c r="Q79" s="172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52</v>
      </c>
      <c r="R79" s="172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52</v>
      </c>
      <c r="S79" s="172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52</v>
      </c>
      <c r="T79" s="172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52</v>
      </c>
      <c r="U79" s="172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52</v>
      </c>
      <c r="V79" s="172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52</v>
      </c>
      <c r="W79" s="172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52</v>
      </c>
      <c r="X79" s="172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52</v>
      </c>
      <c r="Y79" s="172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52</v>
      </c>
      <c r="Z79" s="172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51</v>
      </c>
      <c r="AA79" s="172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45</v>
      </c>
      <c r="AB79" s="172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45</v>
      </c>
      <c r="AC79" s="172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45</v>
      </c>
      <c r="AD79" s="172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38</v>
      </c>
      <c r="AE79" s="172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35</v>
      </c>
      <c r="AF79" s="172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35</v>
      </c>
      <c r="AG79" s="172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30</v>
      </c>
      <c r="AH79" s="172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28</v>
      </c>
      <c r="AI79" s="172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23</v>
      </c>
      <c r="AJ79" s="172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18</v>
      </c>
      <c r="AK79" s="172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12</v>
      </c>
      <c r="AL79" s="172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10</v>
      </c>
      <c r="AM79" s="172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8</v>
      </c>
      <c r="AN79" s="176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8</v>
      </c>
      <c r="AO79" s="188">
        <v>21</v>
      </c>
      <c r="AP79" s="186"/>
    </row>
    <row r="80" spans="2:42" ht="8.75" customHeight="1">
      <c r="B80" s="171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8</v>
      </c>
      <c r="C80" s="172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8</v>
      </c>
      <c r="D80" s="172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10</v>
      </c>
      <c r="E80" s="172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12</v>
      </c>
      <c r="F80" s="172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18</v>
      </c>
      <c r="G80" s="172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23</v>
      </c>
      <c r="H80" s="172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28</v>
      </c>
      <c r="I80" s="172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30</v>
      </c>
      <c r="J80" s="172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35</v>
      </c>
      <c r="K80" s="172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35</v>
      </c>
      <c r="L80" s="172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38</v>
      </c>
      <c r="M80" s="172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45</v>
      </c>
      <c r="N80" s="172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45</v>
      </c>
      <c r="O80" s="172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45</v>
      </c>
      <c r="P80" s="172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51</v>
      </c>
      <c r="Q80" s="172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52</v>
      </c>
      <c r="R80" s="172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52</v>
      </c>
      <c r="S80" s="172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52</v>
      </c>
      <c r="T80" s="172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52</v>
      </c>
      <c r="U80" s="172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52</v>
      </c>
      <c r="V80" s="172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52</v>
      </c>
      <c r="W80" s="172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52</v>
      </c>
      <c r="X80" s="172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52</v>
      </c>
      <c r="Y80" s="172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52</v>
      </c>
      <c r="Z80" s="172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51</v>
      </c>
      <c r="AA80" s="172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45</v>
      </c>
      <c r="AB80" s="172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45</v>
      </c>
      <c r="AC80" s="172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45</v>
      </c>
      <c r="AD80" s="172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38</v>
      </c>
      <c r="AE80" s="172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35</v>
      </c>
      <c r="AF80" s="172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35</v>
      </c>
      <c r="AG80" s="172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30</v>
      </c>
      <c r="AH80" s="172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28</v>
      </c>
      <c r="AI80" s="172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23</v>
      </c>
      <c r="AJ80" s="172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18</v>
      </c>
      <c r="AK80" s="172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12</v>
      </c>
      <c r="AL80" s="172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10</v>
      </c>
      <c r="AM80" s="172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8</v>
      </c>
      <c r="AN80" s="176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8</v>
      </c>
      <c r="AO80" s="188">
        <v>20.5</v>
      </c>
      <c r="AP80" s="186"/>
    </row>
    <row r="81" spans="2:42" ht="8.75" customHeight="1">
      <c r="B81" s="171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8</v>
      </c>
      <c r="C81" s="172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8</v>
      </c>
      <c r="D81" s="172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10</v>
      </c>
      <c r="E81" s="172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12</v>
      </c>
      <c r="F81" s="172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18</v>
      </c>
      <c r="G81" s="172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23</v>
      </c>
      <c r="H81" s="172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28</v>
      </c>
      <c r="I81" s="172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30</v>
      </c>
      <c r="J81" s="172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35</v>
      </c>
      <c r="K81" s="172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35</v>
      </c>
      <c r="L81" s="172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38</v>
      </c>
      <c r="M81" s="172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45</v>
      </c>
      <c r="N81" s="172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45</v>
      </c>
      <c r="O81" s="172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45</v>
      </c>
      <c r="P81" s="172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51</v>
      </c>
      <c r="Q81" s="172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52</v>
      </c>
      <c r="R81" s="172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52</v>
      </c>
      <c r="S81" s="172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52</v>
      </c>
      <c r="T81" s="172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52</v>
      </c>
      <c r="U81" s="172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52</v>
      </c>
      <c r="V81" s="172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52</v>
      </c>
      <c r="W81" s="172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52</v>
      </c>
      <c r="X81" s="172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52</v>
      </c>
      <c r="Y81" s="172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52</v>
      </c>
      <c r="Z81" s="172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51</v>
      </c>
      <c r="AA81" s="172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45</v>
      </c>
      <c r="AB81" s="172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45</v>
      </c>
      <c r="AC81" s="172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45</v>
      </c>
      <c r="AD81" s="172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38</v>
      </c>
      <c r="AE81" s="172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35</v>
      </c>
      <c r="AF81" s="172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35</v>
      </c>
      <c r="AG81" s="172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30</v>
      </c>
      <c r="AH81" s="172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28</v>
      </c>
      <c r="AI81" s="172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23</v>
      </c>
      <c r="AJ81" s="172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18</v>
      </c>
      <c r="AK81" s="172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12</v>
      </c>
      <c r="AL81" s="172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10</v>
      </c>
      <c r="AM81" s="172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8</v>
      </c>
      <c r="AN81" s="176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8</v>
      </c>
      <c r="AO81" s="180">
        <v>20</v>
      </c>
      <c r="AP81" s="186"/>
    </row>
    <row r="82" spans="2:42" ht="8.75" customHeight="1">
      <c r="B82" s="171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8</v>
      </c>
      <c r="C82" s="172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8</v>
      </c>
      <c r="D82" s="172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10</v>
      </c>
      <c r="E82" s="172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12</v>
      </c>
      <c r="F82" s="172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18</v>
      </c>
      <c r="G82" s="172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23</v>
      </c>
      <c r="H82" s="172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28</v>
      </c>
      <c r="I82" s="172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30</v>
      </c>
      <c r="J82" s="172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35</v>
      </c>
      <c r="K82" s="172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35</v>
      </c>
      <c r="L82" s="172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38</v>
      </c>
      <c r="M82" s="172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45</v>
      </c>
      <c r="N82" s="172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45</v>
      </c>
      <c r="O82" s="172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45</v>
      </c>
      <c r="P82" s="172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51</v>
      </c>
      <c r="Q82" s="172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52</v>
      </c>
      <c r="R82" s="172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52</v>
      </c>
      <c r="S82" s="172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52</v>
      </c>
      <c r="T82" s="172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52</v>
      </c>
      <c r="U82" s="172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52</v>
      </c>
      <c r="V82" s="172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52</v>
      </c>
      <c r="W82" s="172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52</v>
      </c>
      <c r="X82" s="172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52</v>
      </c>
      <c r="Y82" s="172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52</v>
      </c>
      <c r="Z82" s="172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51</v>
      </c>
      <c r="AA82" s="172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45</v>
      </c>
      <c r="AB82" s="172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45</v>
      </c>
      <c r="AC82" s="172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45</v>
      </c>
      <c r="AD82" s="172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38</v>
      </c>
      <c r="AE82" s="172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35</v>
      </c>
      <c r="AF82" s="172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35</v>
      </c>
      <c r="AG82" s="172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30</v>
      </c>
      <c r="AH82" s="172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28</v>
      </c>
      <c r="AI82" s="172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23</v>
      </c>
      <c r="AJ82" s="172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18</v>
      </c>
      <c r="AK82" s="172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12</v>
      </c>
      <c r="AL82" s="172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10</v>
      </c>
      <c r="AM82" s="172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8</v>
      </c>
      <c r="AN82" s="176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8</v>
      </c>
      <c r="AO82" s="188">
        <v>19.5</v>
      </c>
      <c r="AP82" s="186"/>
    </row>
    <row r="83" spans="2:42" ht="8.75" customHeight="1">
      <c r="B83" s="171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8</v>
      </c>
      <c r="C83" s="172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8</v>
      </c>
      <c r="D83" s="172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10</v>
      </c>
      <c r="E83" s="172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12</v>
      </c>
      <c r="F83" s="172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18</v>
      </c>
      <c r="G83" s="172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23</v>
      </c>
      <c r="H83" s="172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28</v>
      </c>
      <c r="I83" s="172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30</v>
      </c>
      <c r="J83" s="172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35</v>
      </c>
      <c r="K83" s="172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35</v>
      </c>
      <c r="L83" s="172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38</v>
      </c>
      <c r="M83" s="172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45</v>
      </c>
      <c r="N83" s="172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45</v>
      </c>
      <c r="O83" s="172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45</v>
      </c>
      <c r="P83" s="172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51</v>
      </c>
      <c r="Q83" s="172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52</v>
      </c>
      <c r="R83" s="172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52</v>
      </c>
      <c r="S83" s="172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52</v>
      </c>
      <c r="T83" s="172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52</v>
      </c>
      <c r="U83" s="172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52</v>
      </c>
      <c r="V83" s="172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52</v>
      </c>
      <c r="W83" s="172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52</v>
      </c>
      <c r="X83" s="172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52</v>
      </c>
      <c r="Y83" s="172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52</v>
      </c>
      <c r="Z83" s="172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51</v>
      </c>
      <c r="AA83" s="172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45</v>
      </c>
      <c r="AB83" s="172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45</v>
      </c>
      <c r="AC83" s="172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45</v>
      </c>
      <c r="AD83" s="172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38</v>
      </c>
      <c r="AE83" s="172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35</v>
      </c>
      <c r="AF83" s="172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35</v>
      </c>
      <c r="AG83" s="172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30</v>
      </c>
      <c r="AH83" s="172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28</v>
      </c>
      <c r="AI83" s="172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23</v>
      </c>
      <c r="AJ83" s="172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18</v>
      </c>
      <c r="AK83" s="172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12</v>
      </c>
      <c r="AL83" s="172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10</v>
      </c>
      <c r="AM83" s="172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8</v>
      </c>
      <c r="AN83" s="176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8</v>
      </c>
      <c r="AO83" s="188">
        <v>19</v>
      </c>
      <c r="AP83" s="186"/>
    </row>
    <row r="84" spans="2:42" ht="8.75" customHeight="1">
      <c r="B84" s="171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8</v>
      </c>
      <c r="C84" s="172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8</v>
      </c>
      <c r="D84" s="172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10</v>
      </c>
      <c r="E84" s="172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12</v>
      </c>
      <c r="F84" s="172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18</v>
      </c>
      <c r="G84" s="172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23</v>
      </c>
      <c r="H84" s="172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28</v>
      </c>
      <c r="I84" s="172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30</v>
      </c>
      <c r="J84" s="172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35</v>
      </c>
      <c r="K84" s="172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35</v>
      </c>
      <c r="L84" s="172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38</v>
      </c>
      <c r="M84" s="172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45</v>
      </c>
      <c r="N84" s="172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45</v>
      </c>
      <c r="O84" s="172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45</v>
      </c>
      <c r="P84" s="172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51</v>
      </c>
      <c r="Q84" s="172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52</v>
      </c>
      <c r="R84" s="172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52</v>
      </c>
      <c r="S84" s="172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52</v>
      </c>
      <c r="T84" s="172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52</v>
      </c>
      <c r="U84" s="172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52</v>
      </c>
      <c r="V84" s="172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52</v>
      </c>
      <c r="W84" s="172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52</v>
      </c>
      <c r="X84" s="172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52</v>
      </c>
      <c r="Y84" s="172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52</v>
      </c>
      <c r="Z84" s="172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51</v>
      </c>
      <c r="AA84" s="172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45</v>
      </c>
      <c r="AB84" s="172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45</v>
      </c>
      <c r="AC84" s="172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45</v>
      </c>
      <c r="AD84" s="172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38</v>
      </c>
      <c r="AE84" s="172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35</v>
      </c>
      <c r="AF84" s="172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35</v>
      </c>
      <c r="AG84" s="172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30</v>
      </c>
      <c r="AH84" s="172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28</v>
      </c>
      <c r="AI84" s="172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23</v>
      </c>
      <c r="AJ84" s="172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18</v>
      </c>
      <c r="AK84" s="172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12</v>
      </c>
      <c r="AL84" s="172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10</v>
      </c>
      <c r="AM84" s="172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8</v>
      </c>
      <c r="AN84" s="176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8</v>
      </c>
      <c r="AO84" s="188">
        <v>18.5</v>
      </c>
      <c r="AP84" s="186"/>
    </row>
    <row r="85" spans="2:42" ht="8.75" customHeight="1">
      <c r="B85" s="171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22</v>
      </c>
      <c r="C85" s="172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22</v>
      </c>
      <c r="D85" s="172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22</v>
      </c>
      <c r="E85" s="172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22</v>
      </c>
      <c r="F85" s="172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28</v>
      </c>
      <c r="G85" s="172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36</v>
      </c>
      <c r="H85" s="172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40</v>
      </c>
      <c r="I85" s="172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45</v>
      </c>
      <c r="J85" s="172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55</v>
      </c>
      <c r="K85" s="172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55</v>
      </c>
      <c r="L85" s="172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60</v>
      </c>
      <c r="M85" s="172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65</v>
      </c>
      <c r="N85" s="172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65</v>
      </c>
      <c r="O85" s="172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70</v>
      </c>
      <c r="P85" s="172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70</v>
      </c>
      <c r="Q85" s="172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80</v>
      </c>
      <c r="R85" s="172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80</v>
      </c>
      <c r="S85" s="172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80</v>
      </c>
      <c r="T85" s="172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80</v>
      </c>
      <c r="U85" s="172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80</v>
      </c>
      <c r="V85" s="172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80</v>
      </c>
      <c r="W85" s="172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80</v>
      </c>
      <c r="X85" s="172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80</v>
      </c>
      <c r="Y85" s="172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80</v>
      </c>
      <c r="Z85" s="172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70</v>
      </c>
      <c r="AA85" s="172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70</v>
      </c>
      <c r="AB85" s="172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65</v>
      </c>
      <c r="AC85" s="172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65</v>
      </c>
      <c r="AD85" s="172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60</v>
      </c>
      <c r="AE85" s="172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55</v>
      </c>
      <c r="AF85" s="172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55</v>
      </c>
      <c r="AG85" s="172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45</v>
      </c>
      <c r="AH85" s="172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40</v>
      </c>
      <c r="AI85" s="172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36</v>
      </c>
      <c r="AJ85" s="172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28</v>
      </c>
      <c r="AK85" s="172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22</v>
      </c>
      <c r="AL85" s="172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22</v>
      </c>
      <c r="AM85" s="172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22</v>
      </c>
      <c r="AN85" s="176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22</v>
      </c>
      <c r="AO85" s="188">
        <v>18</v>
      </c>
      <c r="AP85" s="186"/>
    </row>
    <row r="86" spans="2:42" ht="8.75" customHeight="1">
      <c r="B86" s="171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22</v>
      </c>
      <c r="C86" s="172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22</v>
      </c>
      <c r="D86" s="172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22</v>
      </c>
      <c r="E86" s="172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22</v>
      </c>
      <c r="F86" s="172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28</v>
      </c>
      <c r="G86" s="172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36</v>
      </c>
      <c r="H86" s="172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40</v>
      </c>
      <c r="I86" s="172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45</v>
      </c>
      <c r="J86" s="172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55</v>
      </c>
      <c r="K86" s="172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55</v>
      </c>
      <c r="L86" s="172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60</v>
      </c>
      <c r="M86" s="172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65</v>
      </c>
      <c r="N86" s="172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65</v>
      </c>
      <c r="O86" s="172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70</v>
      </c>
      <c r="P86" s="172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70</v>
      </c>
      <c r="Q86" s="172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80</v>
      </c>
      <c r="R86" s="172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80</v>
      </c>
      <c r="S86" s="172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80</v>
      </c>
      <c r="T86" s="172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80</v>
      </c>
      <c r="U86" s="172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80</v>
      </c>
      <c r="V86" s="172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80</v>
      </c>
      <c r="W86" s="172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80</v>
      </c>
      <c r="X86" s="172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80</v>
      </c>
      <c r="Y86" s="172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80</v>
      </c>
      <c r="Z86" s="172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70</v>
      </c>
      <c r="AA86" s="172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70</v>
      </c>
      <c r="AB86" s="172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65</v>
      </c>
      <c r="AC86" s="172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65</v>
      </c>
      <c r="AD86" s="172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60</v>
      </c>
      <c r="AE86" s="172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55</v>
      </c>
      <c r="AF86" s="172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55</v>
      </c>
      <c r="AG86" s="172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45</v>
      </c>
      <c r="AH86" s="172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40</v>
      </c>
      <c r="AI86" s="172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36</v>
      </c>
      <c r="AJ86" s="172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28</v>
      </c>
      <c r="AK86" s="172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22</v>
      </c>
      <c r="AL86" s="172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22</v>
      </c>
      <c r="AM86" s="172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22</v>
      </c>
      <c r="AN86" s="176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22</v>
      </c>
      <c r="AO86" s="188">
        <v>17.5</v>
      </c>
      <c r="AP86" s="186"/>
    </row>
    <row r="87" spans="2:42" ht="8.75" customHeight="1">
      <c r="B87" s="171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22</v>
      </c>
      <c r="C87" s="172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22</v>
      </c>
      <c r="D87" s="172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22</v>
      </c>
      <c r="E87" s="172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22</v>
      </c>
      <c r="F87" s="172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28</v>
      </c>
      <c r="G87" s="172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36</v>
      </c>
      <c r="H87" s="172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40</v>
      </c>
      <c r="I87" s="172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45</v>
      </c>
      <c r="J87" s="172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55</v>
      </c>
      <c r="K87" s="172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55</v>
      </c>
      <c r="L87" s="172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60</v>
      </c>
      <c r="M87" s="172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65</v>
      </c>
      <c r="N87" s="172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65</v>
      </c>
      <c r="O87" s="172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70</v>
      </c>
      <c r="P87" s="172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70</v>
      </c>
      <c r="Q87" s="172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80</v>
      </c>
      <c r="R87" s="172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80</v>
      </c>
      <c r="S87" s="172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80</v>
      </c>
      <c r="T87" s="172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80</v>
      </c>
      <c r="U87" s="172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80</v>
      </c>
      <c r="V87" s="172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80</v>
      </c>
      <c r="W87" s="172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80</v>
      </c>
      <c r="X87" s="172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80</v>
      </c>
      <c r="Y87" s="172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80</v>
      </c>
      <c r="Z87" s="172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70</v>
      </c>
      <c r="AA87" s="172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70</v>
      </c>
      <c r="AB87" s="172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65</v>
      </c>
      <c r="AC87" s="172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65</v>
      </c>
      <c r="AD87" s="172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60</v>
      </c>
      <c r="AE87" s="172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55</v>
      </c>
      <c r="AF87" s="172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55</v>
      </c>
      <c r="AG87" s="172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45</v>
      </c>
      <c r="AH87" s="172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40</v>
      </c>
      <c r="AI87" s="172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36</v>
      </c>
      <c r="AJ87" s="172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28</v>
      </c>
      <c r="AK87" s="172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22</v>
      </c>
      <c r="AL87" s="172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22</v>
      </c>
      <c r="AM87" s="172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22</v>
      </c>
      <c r="AN87" s="176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22</v>
      </c>
      <c r="AO87" s="188">
        <v>17</v>
      </c>
      <c r="AP87" s="186"/>
    </row>
    <row r="88" spans="2:42" ht="8.75" customHeight="1">
      <c r="B88" s="171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22</v>
      </c>
      <c r="C88" s="172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22</v>
      </c>
      <c r="D88" s="172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22</v>
      </c>
      <c r="E88" s="172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22</v>
      </c>
      <c r="F88" s="172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28</v>
      </c>
      <c r="G88" s="172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36</v>
      </c>
      <c r="H88" s="172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40</v>
      </c>
      <c r="I88" s="172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45</v>
      </c>
      <c r="J88" s="172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55</v>
      </c>
      <c r="K88" s="172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55</v>
      </c>
      <c r="L88" s="172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60</v>
      </c>
      <c r="M88" s="172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65</v>
      </c>
      <c r="N88" s="172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65</v>
      </c>
      <c r="O88" s="172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70</v>
      </c>
      <c r="P88" s="172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70</v>
      </c>
      <c r="Q88" s="172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80</v>
      </c>
      <c r="R88" s="172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80</v>
      </c>
      <c r="S88" s="172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80</v>
      </c>
      <c r="T88" s="172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80</v>
      </c>
      <c r="U88" s="172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80</v>
      </c>
      <c r="V88" s="172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80</v>
      </c>
      <c r="W88" s="172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80</v>
      </c>
      <c r="X88" s="172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80</v>
      </c>
      <c r="Y88" s="172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80</v>
      </c>
      <c r="Z88" s="172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70</v>
      </c>
      <c r="AA88" s="172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70</v>
      </c>
      <c r="AB88" s="172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65</v>
      </c>
      <c r="AC88" s="172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65</v>
      </c>
      <c r="AD88" s="172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60</v>
      </c>
      <c r="AE88" s="172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55</v>
      </c>
      <c r="AF88" s="172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55</v>
      </c>
      <c r="AG88" s="172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45</v>
      </c>
      <c r="AH88" s="172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40</v>
      </c>
      <c r="AI88" s="172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36</v>
      </c>
      <c r="AJ88" s="172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28</v>
      </c>
      <c r="AK88" s="172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22</v>
      </c>
      <c r="AL88" s="172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22</v>
      </c>
      <c r="AM88" s="172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22</v>
      </c>
      <c r="AN88" s="176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22</v>
      </c>
      <c r="AO88" s="188">
        <v>16.5</v>
      </c>
      <c r="AP88" s="186"/>
    </row>
    <row r="89" spans="2:42" ht="8.75" customHeight="1">
      <c r="B89" s="171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22</v>
      </c>
      <c r="C89" s="172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22</v>
      </c>
      <c r="D89" s="172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22</v>
      </c>
      <c r="E89" s="172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22</v>
      </c>
      <c r="F89" s="172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28</v>
      </c>
      <c r="G89" s="172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36</v>
      </c>
      <c r="H89" s="172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40</v>
      </c>
      <c r="I89" s="172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45</v>
      </c>
      <c r="J89" s="172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55</v>
      </c>
      <c r="K89" s="172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55</v>
      </c>
      <c r="L89" s="172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60</v>
      </c>
      <c r="M89" s="172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65</v>
      </c>
      <c r="N89" s="172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65</v>
      </c>
      <c r="O89" s="172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70</v>
      </c>
      <c r="P89" s="172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70</v>
      </c>
      <c r="Q89" s="172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80</v>
      </c>
      <c r="R89" s="172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80</v>
      </c>
      <c r="S89" s="172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80</v>
      </c>
      <c r="T89" s="172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80</v>
      </c>
      <c r="U89" s="172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80</v>
      </c>
      <c r="V89" s="172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80</v>
      </c>
      <c r="W89" s="172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80</v>
      </c>
      <c r="X89" s="172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80</v>
      </c>
      <c r="Y89" s="172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80</v>
      </c>
      <c r="Z89" s="172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70</v>
      </c>
      <c r="AA89" s="172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70</v>
      </c>
      <c r="AB89" s="172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65</v>
      </c>
      <c r="AC89" s="172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65</v>
      </c>
      <c r="AD89" s="172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60</v>
      </c>
      <c r="AE89" s="172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55</v>
      </c>
      <c r="AF89" s="172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55</v>
      </c>
      <c r="AG89" s="172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45</v>
      </c>
      <c r="AH89" s="172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40</v>
      </c>
      <c r="AI89" s="172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36</v>
      </c>
      <c r="AJ89" s="172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28</v>
      </c>
      <c r="AK89" s="172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22</v>
      </c>
      <c r="AL89" s="172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22</v>
      </c>
      <c r="AM89" s="172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22</v>
      </c>
      <c r="AN89" s="176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22</v>
      </c>
      <c r="AO89" s="188">
        <v>16</v>
      </c>
      <c r="AP89" s="186"/>
    </row>
    <row r="90" spans="2:42" ht="8.75" customHeight="1">
      <c r="B90" s="171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22</v>
      </c>
      <c r="C90" s="172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22</v>
      </c>
      <c r="D90" s="172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22</v>
      </c>
      <c r="E90" s="172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22</v>
      </c>
      <c r="F90" s="172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28</v>
      </c>
      <c r="G90" s="172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36</v>
      </c>
      <c r="H90" s="172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40</v>
      </c>
      <c r="I90" s="172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45</v>
      </c>
      <c r="J90" s="172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55</v>
      </c>
      <c r="K90" s="172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55</v>
      </c>
      <c r="L90" s="172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60</v>
      </c>
      <c r="M90" s="172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65</v>
      </c>
      <c r="N90" s="172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65</v>
      </c>
      <c r="O90" s="172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70</v>
      </c>
      <c r="P90" s="172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70</v>
      </c>
      <c r="Q90" s="172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80</v>
      </c>
      <c r="R90" s="172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80</v>
      </c>
      <c r="S90" s="172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80</v>
      </c>
      <c r="T90" s="172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80</v>
      </c>
      <c r="U90" s="172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80</v>
      </c>
      <c r="V90" s="172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80</v>
      </c>
      <c r="W90" s="172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80</v>
      </c>
      <c r="X90" s="172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80</v>
      </c>
      <c r="Y90" s="172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80</v>
      </c>
      <c r="Z90" s="172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70</v>
      </c>
      <c r="AA90" s="172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70</v>
      </c>
      <c r="AB90" s="172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65</v>
      </c>
      <c r="AC90" s="172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65</v>
      </c>
      <c r="AD90" s="172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60</v>
      </c>
      <c r="AE90" s="172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55</v>
      </c>
      <c r="AF90" s="172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55</v>
      </c>
      <c r="AG90" s="172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45</v>
      </c>
      <c r="AH90" s="172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40</v>
      </c>
      <c r="AI90" s="172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36</v>
      </c>
      <c r="AJ90" s="172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28</v>
      </c>
      <c r="AK90" s="172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22</v>
      </c>
      <c r="AL90" s="172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22</v>
      </c>
      <c r="AM90" s="172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22</v>
      </c>
      <c r="AN90" s="176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22</v>
      </c>
      <c r="AO90" s="188">
        <v>15.5</v>
      </c>
      <c r="AP90" s="186"/>
    </row>
    <row r="91" spans="2:42" ht="8.75" customHeight="1">
      <c r="B91" s="171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22</v>
      </c>
      <c r="C91" s="172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22</v>
      </c>
      <c r="D91" s="172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22</v>
      </c>
      <c r="E91" s="172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22</v>
      </c>
      <c r="F91" s="172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28</v>
      </c>
      <c r="G91" s="172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36</v>
      </c>
      <c r="H91" s="172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40</v>
      </c>
      <c r="I91" s="172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45</v>
      </c>
      <c r="J91" s="172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55</v>
      </c>
      <c r="K91" s="172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55</v>
      </c>
      <c r="L91" s="172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60</v>
      </c>
      <c r="M91" s="172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65</v>
      </c>
      <c r="N91" s="172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65</v>
      </c>
      <c r="O91" s="172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70</v>
      </c>
      <c r="P91" s="172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70</v>
      </c>
      <c r="Q91" s="172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80</v>
      </c>
      <c r="R91" s="172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80</v>
      </c>
      <c r="S91" s="172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80</v>
      </c>
      <c r="T91" s="172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80</v>
      </c>
      <c r="U91" s="172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80</v>
      </c>
      <c r="V91" s="172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80</v>
      </c>
      <c r="W91" s="172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80</v>
      </c>
      <c r="X91" s="172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80</v>
      </c>
      <c r="Y91" s="172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80</v>
      </c>
      <c r="Z91" s="172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70</v>
      </c>
      <c r="AA91" s="172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70</v>
      </c>
      <c r="AB91" s="172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65</v>
      </c>
      <c r="AC91" s="172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65</v>
      </c>
      <c r="AD91" s="172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60</v>
      </c>
      <c r="AE91" s="172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55</v>
      </c>
      <c r="AF91" s="172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55</v>
      </c>
      <c r="AG91" s="172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45</v>
      </c>
      <c r="AH91" s="172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40</v>
      </c>
      <c r="AI91" s="172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36</v>
      </c>
      <c r="AJ91" s="172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28</v>
      </c>
      <c r="AK91" s="172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22</v>
      </c>
      <c r="AL91" s="172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22</v>
      </c>
      <c r="AM91" s="172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22</v>
      </c>
      <c r="AN91" s="176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22</v>
      </c>
      <c r="AO91" s="180">
        <v>15</v>
      </c>
      <c r="AP91" s="186"/>
    </row>
    <row r="92" spans="2:42" ht="8.75" customHeight="1">
      <c r="B92" s="171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22</v>
      </c>
      <c r="C92" s="172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22</v>
      </c>
      <c r="D92" s="172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22</v>
      </c>
      <c r="E92" s="172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22</v>
      </c>
      <c r="F92" s="172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28</v>
      </c>
      <c r="G92" s="172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36</v>
      </c>
      <c r="H92" s="172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40</v>
      </c>
      <c r="I92" s="172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45</v>
      </c>
      <c r="J92" s="172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55</v>
      </c>
      <c r="K92" s="172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55</v>
      </c>
      <c r="L92" s="172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60</v>
      </c>
      <c r="M92" s="172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65</v>
      </c>
      <c r="N92" s="172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65</v>
      </c>
      <c r="O92" s="172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70</v>
      </c>
      <c r="P92" s="172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70</v>
      </c>
      <c r="Q92" s="172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80</v>
      </c>
      <c r="R92" s="172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80</v>
      </c>
      <c r="S92" s="172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80</v>
      </c>
      <c r="T92" s="172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80</v>
      </c>
      <c r="U92" s="172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80</v>
      </c>
      <c r="V92" s="172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80</v>
      </c>
      <c r="W92" s="172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80</v>
      </c>
      <c r="X92" s="172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80</v>
      </c>
      <c r="Y92" s="172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80</v>
      </c>
      <c r="Z92" s="172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70</v>
      </c>
      <c r="AA92" s="172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70</v>
      </c>
      <c r="AB92" s="172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65</v>
      </c>
      <c r="AC92" s="172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65</v>
      </c>
      <c r="AD92" s="172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60</v>
      </c>
      <c r="AE92" s="172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55</v>
      </c>
      <c r="AF92" s="172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55</v>
      </c>
      <c r="AG92" s="172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45</v>
      </c>
      <c r="AH92" s="172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40</v>
      </c>
      <c r="AI92" s="172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36</v>
      </c>
      <c r="AJ92" s="172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28</v>
      </c>
      <c r="AK92" s="172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22</v>
      </c>
      <c r="AL92" s="172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22</v>
      </c>
      <c r="AM92" s="172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22</v>
      </c>
      <c r="AN92" s="176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22</v>
      </c>
      <c r="AO92" s="188">
        <v>14.5</v>
      </c>
      <c r="AP92" s="186"/>
    </row>
    <row r="93" spans="2:42" ht="8.75" customHeight="1">
      <c r="B93" s="171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22</v>
      </c>
      <c r="C93" s="172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22</v>
      </c>
      <c r="D93" s="172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22</v>
      </c>
      <c r="E93" s="172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22</v>
      </c>
      <c r="F93" s="172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28</v>
      </c>
      <c r="G93" s="172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36</v>
      </c>
      <c r="H93" s="172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40</v>
      </c>
      <c r="I93" s="172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45</v>
      </c>
      <c r="J93" s="172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55</v>
      </c>
      <c r="K93" s="172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55</v>
      </c>
      <c r="L93" s="172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60</v>
      </c>
      <c r="M93" s="172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65</v>
      </c>
      <c r="N93" s="172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65</v>
      </c>
      <c r="O93" s="172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70</v>
      </c>
      <c r="P93" s="172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70</v>
      </c>
      <c r="Q93" s="172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80</v>
      </c>
      <c r="R93" s="172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80</v>
      </c>
      <c r="S93" s="172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80</v>
      </c>
      <c r="T93" s="172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80</v>
      </c>
      <c r="U93" s="172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80</v>
      </c>
      <c r="V93" s="172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80</v>
      </c>
      <c r="W93" s="172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80</v>
      </c>
      <c r="X93" s="172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80</v>
      </c>
      <c r="Y93" s="172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80</v>
      </c>
      <c r="Z93" s="172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70</v>
      </c>
      <c r="AA93" s="172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70</v>
      </c>
      <c r="AB93" s="172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65</v>
      </c>
      <c r="AC93" s="172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65</v>
      </c>
      <c r="AD93" s="172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60</v>
      </c>
      <c r="AE93" s="172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55</v>
      </c>
      <c r="AF93" s="172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55</v>
      </c>
      <c r="AG93" s="172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45</v>
      </c>
      <c r="AH93" s="172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40</v>
      </c>
      <c r="AI93" s="172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36</v>
      </c>
      <c r="AJ93" s="172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28</v>
      </c>
      <c r="AK93" s="172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22</v>
      </c>
      <c r="AL93" s="172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22</v>
      </c>
      <c r="AM93" s="172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22</v>
      </c>
      <c r="AN93" s="176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22</v>
      </c>
      <c r="AO93" s="188">
        <v>14</v>
      </c>
      <c r="AP93" s="186"/>
    </row>
    <row r="94" spans="2:42" ht="8.75" customHeight="1">
      <c r="B94" s="171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22</v>
      </c>
      <c r="C94" s="172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22</v>
      </c>
      <c r="D94" s="172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22</v>
      </c>
      <c r="E94" s="172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22</v>
      </c>
      <c r="F94" s="172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28</v>
      </c>
      <c r="G94" s="172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36</v>
      </c>
      <c r="H94" s="172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40</v>
      </c>
      <c r="I94" s="172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45</v>
      </c>
      <c r="J94" s="172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55</v>
      </c>
      <c r="K94" s="172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55</v>
      </c>
      <c r="L94" s="172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60</v>
      </c>
      <c r="M94" s="172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65</v>
      </c>
      <c r="N94" s="172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65</v>
      </c>
      <c r="O94" s="172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70</v>
      </c>
      <c r="P94" s="172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70</v>
      </c>
      <c r="Q94" s="172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80</v>
      </c>
      <c r="R94" s="172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80</v>
      </c>
      <c r="S94" s="172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80</v>
      </c>
      <c r="T94" s="172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80</v>
      </c>
      <c r="U94" s="172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80</v>
      </c>
      <c r="V94" s="172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80</v>
      </c>
      <c r="W94" s="172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80</v>
      </c>
      <c r="X94" s="172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80</v>
      </c>
      <c r="Y94" s="172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80</v>
      </c>
      <c r="Z94" s="172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70</v>
      </c>
      <c r="AA94" s="172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70</v>
      </c>
      <c r="AB94" s="172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65</v>
      </c>
      <c r="AC94" s="172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65</v>
      </c>
      <c r="AD94" s="172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60</v>
      </c>
      <c r="AE94" s="172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55</v>
      </c>
      <c r="AF94" s="172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55</v>
      </c>
      <c r="AG94" s="172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45</v>
      </c>
      <c r="AH94" s="172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40</v>
      </c>
      <c r="AI94" s="172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36</v>
      </c>
      <c r="AJ94" s="172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28</v>
      </c>
      <c r="AK94" s="172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22</v>
      </c>
      <c r="AL94" s="172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22</v>
      </c>
      <c r="AM94" s="172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22</v>
      </c>
      <c r="AN94" s="176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22</v>
      </c>
      <c r="AO94" s="188">
        <v>13.5</v>
      </c>
      <c r="AP94" s="186"/>
    </row>
    <row r="95" spans="2:42" ht="8.75" customHeight="1">
      <c r="B95" s="171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22</v>
      </c>
      <c r="C95" s="172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22</v>
      </c>
      <c r="D95" s="172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22</v>
      </c>
      <c r="E95" s="172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22</v>
      </c>
      <c r="F95" s="172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28</v>
      </c>
      <c r="G95" s="172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36</v>
      </c>
      <c r="H95" s="172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40</v>
      </c>
      <c r="I95" s="172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45</v>
      </c>
      <c r="J95" s="172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55</v>
      </c>
      <c r="K95" s="172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55</v>
      </c>
      <c r="L95" s="172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60</v>
      </c>
      <c r="M95" s="172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65</v>
      </c>
      <c r="N95" s="172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65</v>
      </c>
      <c r="O95" s="172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70</v>
      </c>
      <c r="P95" s="172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70</v>
      </c>
      <c r="Q95" s="172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80</v>
      </c>
      <c r="R95" s="172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80</v>
      </c>
      <c r="S95" s="172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80</v>
      </c>
      <c r="T95" s="172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80</v>
      </c>
      <c r="U95" s="172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80</v>
      </c>
      <c r="V95" s="172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80</v>
      </c>
      <c r="W95" s="172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80</v>
      </c>
      <c r="X95" s="172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80</v>
      </c>
      <c r="Y95" s="172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80</v>
      </c>
      <c r="Z95" s="172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70</v>
      </c>
      <c r="AA95" s="172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70</v>
      </c>
      <c r="AB95" s="172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65</v>
      </c>
      <c r="AC95" s="172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65</v>
      </c>
      <c r="AD95" s="172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60</v>
      </c>
      <c r="AE95" s="172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55</v>
      </c>
      <c r="AF95" s="172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55</v>
      </c>
      <c r="AG95" s="172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45</v>
      </c>
      <c r="AH95" s="172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40</v>
      </c>
      <c r="AI95" s="172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36</v>
      </c>
      <c r="AJ95" s="172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28</v>
      </c>
      <c r="AK95" s="172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22</v>
      </c>
      <c r="AL95" s="172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22</v>
      </c>
      <c r="AM95" s="172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22</v>
      </c>
      <c r="AN95" s="176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22</v>
      </c>
      <c r="AO95" s="188">
        <v>13</v>
      </c>
      <c r="AP95" s="186"/>
    </row>
    <row r="96" spans="2:42" ht="8.75" customHeight="1">
      <c r="B96" s="171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22</v>
      </c>
      <c r="C96" s="172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22</v>
      </c>
      <c r="D96" s="172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22</v>
      </c>
      <c r="E96" s="172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22</v>
      </c>
      <c r="F96" s="172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28</v>
      </c>
      <c r="G96" s="172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36</v>
      </c>
      <c r="H96" s="172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40</v>
      </c>
      <c r="I96" s="172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45</v>
      </c>
      <c r="J96" s="172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55</v>
      </c>
      <c r="K96" s="172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55</v>
      </c>
      <c r="L96" s="172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60</v>
      </c>
      <c r="M96" s="172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65</v>
      </c>
      <c r="N96" s="172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65</v>
      </c>
      <c r="O96" s="172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70</v>
      </c>
      <c r="P96" s="172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70</v>
      </c>
      <c r="Q96" s="172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80</v>
      </c>
      <c r="R96" s="172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80</v>
      </c>
      <c r="S96" s="172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80</v>
      </c>
      <c r="T96" s="172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80</v>
      </c>
      <c r="U96" s="172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80</v>
      </c>
      <c r="V96" s="172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80</v>
      </c>
      <c r="W96" s="172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80</v>
      </c>
      <c r="X96" s="172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80</v>
      </c>
      <c r="Y96" s="172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80</v>
      </c>
      <c r="Z96" s="172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70</v>
      </c>
      <c r="AA96" s="172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70</v>
      </c>
      <c r="AB96" s="172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65</v>
      </c>
      <c r="AC96" s="172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65</v>
      </c>
      <c r="AD96" s="172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60</v>
      </c>
      <c r="AE96" s="172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55</v>
      </c>
      <c r="AF96" s="172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55</v>
      </c>
      <c r="AG96" s="172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45</v>
      </c>
      <c r="AH96" s="172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40</v>
      </c>
      <c r="AI96" s="172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36</v>
      </c>
      <c r="AJ96" s="172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28</v>
      </c>
      <c r="AK96" s="172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22</v>
      </c>
      <c r="AL96" s="172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22</v>
      </c>
      <c r="AM96" s="172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22</v>
      </c>
      <c r="AN96" s="176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22</v>
      </c>
      <c r="AO96" s="188">
        <v>12.5</v>
      </c>
      <c r="AP96" s="186"/>
    </row>
    <row r="97" spans="2:42" ht="8.75" customHeight="1">
      <c r="B97" s="171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22</v>
      </c>
      <c r="C97" s="172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22</v>
      </c>
      <c r="D97" s="172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22</v>
      </c>
      <c r="E97" s="172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22</v>
      </c>
      <c r="F97" s="172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28</v>
      </c>
      <c r="G97" s="172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36</v>
      </c>
      <c r="H97" s="172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40</v>
      </c>
      <c r="I97" s="172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45</v>
      </c>
      <c r="J97" s="172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55</v>
      </c>
      <c r="K97" s="172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55</v>
      </c>
      <c r="L97" s="172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60</v>
      </c>
      <c r="M97" s="172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65</v>
      </c>
      <c r="N97" s="172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65</v>
      </c>
      <c r="O97" s="172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70</v>
      </c>
      <c r="P97" s="172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70</v>
      </c>
      <c r="Q97" s="172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80</v>
      </c>
      <c r="R97" s="172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80</v>
      </c>
      <c r="S97" s="172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80</v>
      </c>
      <c r="T97" s="172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80</v>
      </c>
      <c r="U97" s="172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80</v>
      </c>
      <c r="V97" s="172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80</v>
      </c>
      <c r="W97" s="172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80</v>
      </c>
      <c r="X97" s="172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80</v>
      </c>
      <c r="Y97" s="172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80</v>
      </c>
      <c r="Z97" s="172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70</v>
      </c>
      <c r="AA97" s="172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70</v>
      </c>
      <c r="AB97" s="172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65</v>
      </c>
      <c r="AC97" s="172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65</v>
      </c>
      <c r="AD97" s="172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60</v>
      </c>
      <c r="AE97" s="172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55</v>
      </c>
      <c r="AF97" s="172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55</v>
      </c>
      <c r="AG97" s="172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45</v>
      </c>
      <c r="AH97" s="172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40</v>
      </c>
      <c r="AI97" s="172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36</v>
      </c>
      <c r="AJ97" s="172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28</v>
      </c>
      <c r="AK97" s="172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22</v>
      </c>
      <c r="AL97" s="172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22</v>
      </c>
      <c r="AM97" s="172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22</v>
      </c>
      <c r="AN97" s="176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22</v>
      </c>
      <c r="AO97" s="188">
        <v>12</v>
      </c>
      <c r="AP97" s="186"/>
    </row>
    <row r="98" spans="2:42" ht="8.75" customHeight="1">
      <c r="B98" s="171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22</v>
      </c>
      <c r="C98" s="172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22</v>
      </c>
      <c r="D98" s="172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22</v>
      </c>
      <c r="E98" s="172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22</v>
      </c>
      <c r="F98" s="172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28</v>
      </c>
      <c r="G98" s="172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36</v>
      </c>
      <c r="H98" s="172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40</v>
      </c>
      <c r="I98" s="172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45</v>
      </c>
      <c r="J98" s="172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55</v>
      </c>
      <c r="K98" s="172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55</v>
      </c>
      <c r="L98" s="172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60</v>
      </c>
      <c r="M98" s="172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65</v>
      </c>
      <c r="N98" s="172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65</v>
      </c>
      <c r="O98" s="172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70</v>
      </c>
      <c r="P98" s="172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70</v>
      </c>
      <c r="Q98" s="172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80</v>
      </c>
      <c r="R98" s="172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80</v>
      </c>
      <c r="S98" s="172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80</v>
      </c>
      <c r="T98" s="172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80</v>
      </c>
      <c r="U98" s="172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80</v>
      </c>
      <c r="V98" s="172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80</v>
      </c>
      <c r="W98" s="172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80</v>
      </c>
      <c r="X98" s="172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80</v>
      </c>
      <c r="Y98" s="172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80</v>
      </c>
      <c r="Z98" s="172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70</v>
      </c>
      <c r="AA98" s="172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70</v>
      </c>
      <c r="AB98" s="172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65</v>
      </c>
      <c r="AC98" s="172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65</v>
      </c>
      <c r="AD98" s="172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60</v>
      </c>
      <c r="AE98" s="172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55</v>
      </c>
      <c r="AF98" s="172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55</v>
      </c>
      <c r="AG98" s="172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45</v>
      </c>
      <c r="AH98" s="172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40</v>
      </c>
      <c r="AI98" s="172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36</v>
      </c>
      <c r="AJ98" s="172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28</v>
      </c>
      <c r="AK98" s="172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22</v>
      </c>
      <c r="AL98" s="172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22</v>
      </c>
      <c r="AM98" s="172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22</v>
      </c>
      <c r="AN98" s="176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22</v>
      </c>
      <c r="AO98" s="188">
        <v>11.5</v>
      </c>
      <c r="AP98" s="186"/>
    </row>
    <row r="99" spans="2:42" ht="8.75" customHeight="1">
      <c r="B99" s="171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22</v>
      </c>
      <c r="C99" s="172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22</v>
      </c>
      <c r="D99" s="172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22</v>
      </c>
      <c r="E99" s="172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22</v>
      </c>
      <c r="F99" s="172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28</v>
      </c>
      <c r="G99" s="172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36</v>
      </c>
      <c r="H99" s="172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40</v>
      </c>
      <c r="I99" s="172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45</v>
      </c>
      <c r="J99" s="172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55</v>
      </c>
      <c r="K99" s="172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55</v>
      </c>
      <c r="L99" s="172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60</v>
      </c>
      <c r="M99" s="172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65</v>
      </c>
      <c r="N99" s="172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65</v>
      </c>
      <c r="O99" s="172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70</v>
      </c>
      <c r="P99" s="172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70</v>
      </c>
      <c r="Q99" s="172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80</v>
      </c>
      <c r="R99" s="172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80</v>
      </c>
      <c r="S99" s="172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80</v>
      </c>
      <c r="T99" s="172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80</v>
      </c>
      <c r="U99" s="172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80</v>
      </c>
      <c r="V99" s="172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80</v>
      </c>
      <c r="W99" s="172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80</v>
      </c>
      <c r="X99" s="172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80</v>
      </c>
      <c r="Y99" s="172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80</v>
      </c>
      <c r="Z99" s="172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70</v>
      </c>
      <c r="AA99" s="172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70</v>
      </c>
      <c r="AB99" s="172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65</v>
      </c>
      <c r="AC99" s="172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65</v>
      </c>
      <c r="AD99" s="172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60</v>
      </c>
      <c r="AE99" s="172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55</v>
      </c>
      <c r="AF99" s="172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55</v>
      </c>
      <c r="AG99" s="172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45</v>
      </c>
      <c r="AH99" s="172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40</v>
      </c>
      <c r="AI99" s="172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36</v>
      </c>
      <c r="AJ99" s="172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28</v>
      </c>
      <c r="AK99" s="172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22</v>
      </c>
      <c r="AL99" s="172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22</v>
      </c>
      <c r="AM99" s="172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22</v>
      </c>
      <c r="AN99" s="176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22</v>
      </c>
      <c r="AO99" s="188">
        <v>11</v>
      </c>
      <c r="AP99" s="186"/>
    </row>
    <row r="100" spans="2:42" ht="8.75" customHeight="1">
      <c r="B100" s="171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22</v>
      </c>
      <c r="C100" s="172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22</v>
      </c>
      <c r="D100" s="172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22</v>
      </c>
      <c r="E100" s="172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22</v>
      </c>
      <c r="F100" s="172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28</v>
      </c>
      <c r="G100" s="172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36</v>
      </c>
      <c r="H100" s="172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40</v>
      </c>
      <c r="I100" s="172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45</v>
      </c>
      <c r="J100" s="172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55</v>
      </c>
      <c r="K100" s="172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55</v>
      </c>
      <c r="L100" s="172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60</v>
      </c>
      <c r="M100" s="172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65</v>
      </c>
      <c r="N100" s="172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65</v>
      </c>
      <c r="O100" s="172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70</v>
      </c>
      <c r="P100" s="172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70</v>
      </c>
      <c r="Q100" s="172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80</v>
      </c>
      <c r="R100" s="172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80</v>
      </c>
      <c r="S100" s="172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80</v>
      </c>
      <c r="T100" s="172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80</v>
      </c>
      <c r="U100" s="172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80</v>
      </c>
      <c r="V100" s="172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80</v>
      </c>
      <c r="W100" s="172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80</v>
      </c>
      <c r="X100" s="172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80</v>
      </c>
      <c r="Y100" s="172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80</v>
      </c>
      <c r="Z100" s="172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70</v>
      </c>
      <c r="AA100" s="172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70</v>
      </c>
      <c r="AB100" s="172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65</v>
      </c>
      <c r="AC100" s="172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65</v>
      </c>
      <c r="AD100" s="172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60</v>
      </c>
      <c r="AE100" s="172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55</v>
      </c>
      <c r="AF100" s="172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55</v>
      </c>
      <c r="AG100" s="172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45</v>
      </c>
      <c r="AH100" s="172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40</v>
      </c>
      <c r="AI100" s="172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36</v>
      </c>
      <c r="AJ100" s="172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28</v>
      </c>
      <c r="AK100" s="172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22</v>
      </c>
      <c r="AL100" s="172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22</v>
      </c>
      <c r="AM100" s="172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22</v>
      </c>
      <c r="AN100" s="176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22</v>
      </c>
      <c r="AO100" s="188">
        <v>10.5</v>
      </c>
      <c r="AP100" s="186"/>
    </row>
    <row r="101" spans="2:42" ht="8.75" customHeight="1">
      <c r="B101" s="171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22</v>
      </c>
      <c r="C101" s="172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22</v>
      </c>
      <c r="D101" s="172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22</v>
      </c>
      <c r="E101" s="172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22</v>
      </c>
      <c r="F101" s="172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28</v>
      </c>
      <c r="G101" s="172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36</v>
      </c>
      <c r="H101" s="172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40</v>
      </c>
      <c r="I101" s="172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45</v>
      </c>
      <c r="J101" s="172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55</v>
      </c>
      <c r="K101" s="172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55</v>
      </c>
      <c r="L101" s="172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60</v>
      </c>
      <c r="M101" s="172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65</v>
      </c>
      <c r="N101" s="172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65</v>
      </c>
      <c r="O101" s="172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70</v>
      </c>
      <c r="P101" s="172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70</v>
      </c>
      <c r="Q101" s="172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80</v>
      </c>
      <c r="R101" s="172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80</v>
      </c>
      <c r="S101" s="172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80</v>
      </c>
      <c r="T101" s="172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80</v>
      </c>
      <c r="U101" s="172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80</v>
      </c>
      <c r="V101" s="172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80</v>
      </c>
      <c r="W101" s="172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80</v>
      </c>
      <c r="X101" s="172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80</v>
      </c>
      <c r="Y101" s="172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80</v>
      </c>
      <c r="Z101" s="172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70</v>
      </c>
      <c r="AA101" s="172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70</v>
      </c>
      <c r="AB101" s="172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65</v>
      </c>
      <c r="AC101" s="172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65</v>
      </c>
      <c r="AD101" s="172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60</v>
      </c>
      <c r="AE101" s="172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55</v>
      </c>
      <c r="AF101" s="172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55</v>
      </c>
      <c r="AG101" s="172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45</v>
      </c>
      <c r="AH101" s="172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40</v>
      </c>
      <c r="AI101" s="172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36</v>
      </c>
      <c r="AJ101" s="172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28</v>
      </c>
      <c r="AK101" s="172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22</v>
      </c>
      <c r="AL101" s="172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22</v>
      </c>
      <c r="AM101" s="172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22</v>
      </c>
      <c r="AN101" s="176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22</v>
      </c>
      <c r="AO101" s="180">
        <v>10</v>
      </c>
      <c r="AP101" s="186"/>
    </row>
    <row r="102" spans="2:42" ht="8.75" customHeight="1">
      <c r="B102" s="171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22</v>
      </c>
      <c r="C102" s="172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22</v>
      </c>
      <c r="D102" s="172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22</v>
      </c>
      <c r="E102" s="172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22</v>
      </c>
      <c r="F102" s="172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28</v>
      </c>
      <c r="G102" s="172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36</v>
      </c>
      <c r="H102" s="172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40</v>
      </c>
      <c r="I102" s="172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45</v>
      </c>
      <c r="J102" s="172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55</v>
      </c>
      <c r="K102" s="172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55</v>
      </c>
      <c r="L102" s="172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60</v>
      </c>
      <c r="M102" s="172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65</v>
      </c>
      <c r="N102" s="172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65</v>
      </c>
      <c r="O102" s="172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70</v>
      </c>
      <c r="P102" s="172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70</v>
      </c>
      <c r="Q102" s="172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80</v>
      </c>
      <c r="R102" s="172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80</v>
      </c>
      <c r="S102" s="172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80</v>
      </c>
      <c r="T102" s="172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80</v>
      </c>
      <c r="U102" s="172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80</v>
      </c>
      <c r="V102" s="172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80</v>
      </c>
      <c r="W102" s="172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80</v>
      </c>
      <c r="X102" s="172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80</v>
      </c>
      <c r="Y102" s="172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80</v>
      </c>
      <c r="Z102" s="172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70</v>
      </c>
      <c r="AA102" s="172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70</v>
      </c>
      <c r="AB102" s="172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65</v>
      </c>
      <c r="AC102" s="172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65</v>
      </c>
      <c r="AD102" s="172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60</v>
      </c>
      <c r="AE102" s="172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55</v>
      </c>
      <c r="AF102" s="172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55</v>
      </c>
      <c r="AG102" s="172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45</v>
      </c>
      <c r="AH102" s="172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40</v>
      </c>
      <c r="AI102" s="172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36</v>
      </c>
      <c r="AJ102" s="172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28</v>
      </c>
      <c r="AK102" s="172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22</v>
      </c>
      <c r="AL102" s="172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22</v>
      </c>
      <c r="AM102" s="172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22</v>
      </c>
      <c r="AN102" s="176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22</v>
      </c>
      <c r="AO102" s="188">
        <v>9.5</v>
      </c>
      <c r="AP102" s="186"/>
    </row>
    <row r="103" spans="2:42" ht="8.75" customHeight="1">
      <c r="B103" s="171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30</v>
      </c>
      <c r="C103" s="172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30</v>
      </c>
      <c r="D103" s="172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33</v>
      </c>
      <c r="E103" s="172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35</v>
      </c>
      <c r="F103" s="172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38</v>
      </c>
      <c r="G103" s="172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43</v>
      </c>
      <c r="H103" s="172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50</v>
      </c>
      <c r="I103" s="172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63</v>
      </c>
      <c r="J103" s="172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70</v>
      </c>
      <c r="K103" s="172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73</v>
      </c>
      <c r="L103" s="172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73</v>
      </c>
      <c r="M103" s="172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73</v>
      </c>
      <c r="N103" s="172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80</v>
      </c>
      <c r="O103" s="172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80</v>
      </c>
      <c r="P103" s="172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90</v>
      </c>
      <c r="Q103" s="172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2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2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2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2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2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2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2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2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2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90</v>
      </c>
      <c r="AA103" s="172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80</v>
      </c>
      <c r="AB103" s="172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80</v>
      </c>
      <c r="AC103" s="172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73</v>
      </c>
      <c r="AD103" s="172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73</v>
      </c>
      <c r="AE103" s="172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73</v>
      </c>
      <c r="AF103" s="172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70</v>
      </c>
      <c r="AG103" s="172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63</v>
      </c>
      <c r="AH103" s="172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50</v>
      </c>
      <c r="AI103" s="172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43</v>
      </c>
      <c r="AJ103" s="172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38</v>
      </c>
      <c r="AK103" s="172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35</v>
      </c>
      <c r="AL103" s="172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33</v>
      </c>
      <c r="AM103" s="172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30</v>
      </c>
      <c r="AN103" s="176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30</v>
      </c>
      <c r="AO103" s="188">
        <v>9</v>
      </c>
      <c r="AP103" s="186"/>
    </row>
    <row r="104" spans="2:42" ht="8.75" customHeight="1">
      <c r="B104" s="171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30</v>
      </c>
      <c r="C104" s="172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30</v>
      </c>
      <c r="D104" s="172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33</v>
      </c>
      <c r="E104" s="172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35</v>
      </c>
      <c r="F104" s="172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38</v>
      </c>
      <c r="G104" s="172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43</v>
      </c>
      <c r="H104" s="172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50</v>
      </c>
      <c r="I104" s="172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63</v>
      </c>
      <c r="J104" s="172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70</v>
      </c>
      <c r="K104" s="172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73</v>
      </c>
      <c r="L104" s="172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73</v>
      </c>
      <c r="M104" s="172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73</v>
      </c>
      <c r="N104" s="172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80</v>
      </c>
      <c r="O104" s="172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80</v>
      </c>
      <c r="P104" s="172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90</v>
      </c>
      <c r="Q104" s="172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2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2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2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2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2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2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2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2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2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90</v>
      </c>
      <c r="AA104" s="172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80</v>
      </c>
      <c r="AB104" s="172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80</v>
      </c>
      <c r="AC104" s="172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73</v>
      </c>
      <c r="AD104" s="172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73</v>
      </c>
      <c r="AE104" s="172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73</v>
      </c>
      <c r="AF104" s="172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70</v>
      </c>
      <c r="AG104" s="172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63</v>
      </c>
      <c r="AH104" s="172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50</v>
      </c>
      <c r="AI104" s="172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43</v>
      </c>
      <c r="AJ104" s="172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38</v>
      </c>
      <c r="AK104" s="172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35</v>
      </c>
      <c r="AL104" s="172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33</v>
      </c>
      <c r="AM104" s="172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30</v>
      </c>
      <c r="AN104" s="176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30</v>
      </c>
      <c r="AO104" s="188">
        <v>8.5</v>
      </c>
      <c r="AP104" s="186"/>
    </row>
    <row r="105" spans="2:42" ht="8.75" customHeight="1">
      <c r="B105" s="171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30</v>
      </c>
      <c r="C105" s="172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30</v>
      </c>
      <c r="D105" s="172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33</v>
      </c>
      <c r="E105" s="172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35</v>
      </c>
      <c r="F105" s="172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38</v>
      </c>
      <c r="G105" s="172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43</v>
      </c>
      <c r="H105" s="172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50</v>
      </c>
      <c r="I105" s="172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63</v>
      </c>
      <c r="J105" s="172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70</v>
      </c>
      <c r="K105" s="172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73</v>
      </c>
      <c r="L105" s="172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73</v>
      </c>
      <c r="M105" s="172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73</v>
      </c>
      <c r="N105" s="172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80</v>
      </c>
      <c r="O105" s="172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80</v>
      </c>
      <c r="P105" s="172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90</v>
      </c>
      <c r="Q105" s="172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2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2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2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2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2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2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2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2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2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90</v>
      </c>
      <c r="AA105" s="172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80</v>
      </c>
      <c r="AB105" s="172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80</v>
      </c>
      <c r="AC105" s="172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73</v>
      </c>
      <c r="AD105" s="172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73</v>
      </c>
      <c r="AE105" s="172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73</v>
      </c>
      <c r="AF105" s="172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70</v>
      </c>
      <c r="AG105" s="172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63</v>
      </c>
      <c r="AH105" s="172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50</v>
      </c>
      <c r="AI105" s="172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43</v>
      </c>
      <c r="AJ105" s="172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38</v>
      </c>
      <c r="AK105" s="172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35</v>
      </c>
      <c r="AL105" s="172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33</v>
      </c>
      <c r="AM105" s="172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30</v>
      </c>
      <c r="AN105" s="176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30</v>
      </c>
      <c r="AO105" s="188">
        <v>8</v>
      </c>
      <c r="AP105" s="186"/>
    </row>
    <row r="106" spans="2:42" ht="8.75" customHeight="1">
      <c r="B106" s="171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30</v>
      </c>
      <c r="C106" s="172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30</v>
      </c>
      <c r="D106" s="172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33</v>
      </c>
      <c r="E106" s="172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35</v>
      </c>
      <c r="F106" s="172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38</v>
      </c>
      <c r="G106" s="172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43</v>
      </c>
      <c r="H106" s="172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50</v>
      </c>
      <c r="I106" s="172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63</v>
      </c>
      <c r="J106" s="172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70</v>
      </c>
      <c r="K106" s="172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73</v>
      </c>
      <c r="L106" s="172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73</v>
      </c>
      <c r="M106" s="172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73</v>
      </c>
      <c r="N106" s="172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80</v>
      </c>
      <c r="O106" s="172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80</v>
      </c>
      <c r="P106" s="172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90</v>
      </c>
      <c r="Q106" s="172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2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2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2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2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2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2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2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2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2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90</v>
      </c>
      <c r="AA106" s="172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80</v>
      </c>
      <c r="AB106" s="172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80</v>
      </c>
      <c r="AC106" s="172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73</v>
      </c>
      <c r="AD106" s="172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73</v>
      </c>
      <c r="AE106" s="172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73</v>
      </c>
      <c r="AF106" s="172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70</v>
      </c>
      <c r="AG106" s="172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63</v>
      </c>
      <c r="AH106" s="172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50</v>
      </c>
      <c r="AI106" s="172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43</v>
      </c>
      <c r="AJ106" s="172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38</v>
      </c>
      <c r="AK106" s="172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35</v>
      </c>
      <c r="AL106" s="172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33</v>
      </c>
      <c r="AM106" s="172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30</v>
      </c>
      <c r="AN106" s="176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30</v>
      </c>
      <c r="AO106" s="188">
        <v>7.5</v>
      </c>
      <c r="AP106" s="186"/>
    </row>
    <row r="107" spans="2:42" ht="8.75" customHeight="1">
      <c r="B107" s="171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30</v>
      </c>
      <c r="C107" s="172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30</v>
      </c>
      <c r="D107" s="172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33</v>
      </c>
      <c r="E107" s="172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35</v>
      </c>
      <c r="F107" s="172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38</v>
      </c>
      <c r="G107" s="172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43</v>
      </c>
      <c r="H107" s="172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50</v>
      </c>
      <c r="I107" s="172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63</v>
      </c>
      <c r="J107" s="172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70</v>
      </c>
      <c r="K107" s="172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73</v>
      </c>
      <c r="L107" s="172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73</v>
      </c>
      <c r="M107" s="172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73</v>
      </c>
      <c r="N107" s="172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80</v>
      </c>
      <c r="O107" s="172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80</v>
      </c>
      <c r="P107" s="172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90</v>
      </c>
      <c r="Q107" s="172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2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2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2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2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2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2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2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2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2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90</v>
      </c>
      <c r="AA107" s="172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80</v>
      </c>
      <c r="AB107" s="172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80</v>
      </c>
      <c r="AC107" s="172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73</v>
      </c>
      <c r="AD107" s="172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73</v>
      </c>
      <c r="AE107" s="172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73</v>
      </c>
      <c r="AF107" s="172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70</v>
      </c>
      <c r="AG107" s="172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63</v>
      </c>
      <c r="AH107" s="172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50</v>
      </c>
      <c r="AI107" s="172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43</v>
      </c>
      <c r="AJ107" s="172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38</v>
      </c>
      <c r="AK107" s="172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35</v>
      </c>
      <c r="AL107" s="172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33</v>
      </c>
      <c r="AM107" s="172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30</v>
      </c>
      <c r="AN107" s="176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30</v>
      </c>
      <c r="AO107" s="188">
        <v>7</v>
      </c>
      <c r="AP107" s="186"/>
    </row>
    <row r="108" spans="2:42" ht="8.75" customHeight="1">
      <c r="B108" s="171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30</v>
      </c>
      <c r="C108" s="172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30</v>
      </c>
      <c r="D108" s="172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33</v>
      </c>
      <c r="E108" s="172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35</v>
      </c>
      <c r="F108" s="172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38</v>
      </c>
      <c r="G108" s="172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43</v>
      </c>
      <c r="H108" s="172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50</v>
      </c>
      <c r="I108" s="172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63</v>
      </c>
      <c r="J108" s="172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70</v>
      </c>
      <c r="K108" s="172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73</v>
      </c>
      <c r="L108" s="172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73</v>
      </c>
      <c r="M108" s="172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73</v>
      </c>
      <c r="N108" s="172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80</v>
      </c>
      <c r="O108" s="172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80</v>
      </c>
      <c r="P108" s="172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90</v>
      </c>
      <c r="Q108" s="172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2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2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2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2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2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2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2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2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2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90</v>
      </c>
      <c r="AA108" s="172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80</v>
      </c>
      <c r="AB108" s="172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80</v>
      </c>
      <c r="AC108" s="172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73</v>
      </c>
      <c r="AD108" s="172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73</v>
      </c>
      <c r="AE108" s="172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73</v>
      </c>
      <c r="AF108" s="172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70</v>
      </c>
      <c r="AG108" s="172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63</v>
      </c>
      <c r="AH108" s="172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50</v>
      </c>
      <c r="AI108" s="172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43</v>
      </c>
      <c r="AJ108" s="172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38</v>
      </c>
      <c r="AK108" s="172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35</v>
      </c>
      <c r="AL108" s="172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33</v>
      </c>
      <c r="AM108" s="172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30</v>
      </c>
      <c r="AN108" s="176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30</v>
      </c>
      <c r="AO108" s="188">
        <v>6.5</v>
      </c>
      <c r="AP108" s="186"/>
    </row>
    <row r="109" spans="2:42" ht="8.75" customHeight="1">
      <c r="B109" s="171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30</v>
      </c>
      <c r="C109" s="172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30</v>
      </c>
      <c r="D109" s="172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33</v>
      </c>
      <c r="E109" s="172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35</v>
      </c>
      <c r="F109" s="172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38</v>
      </c>
      <c r="G109" s="172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43</v>
      </c>
      <c r="H109" s="172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50</v>
      </c>
      <c r="I109" s="172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63</v>
      </c>
      <c r="J109" s="172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70</v>
      </c>
      <c r="K109" s="172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73</v>
      </c>
      <c r="L109" s="172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73</v>
      </c>
      <c r="M109" s="172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73</v>
      </c>
      <c r="N109" s="172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80</v>
      </c>
      <c r="O109" s="172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80</v>
      </c>
      <c r="P109" s="172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90</v>
      </c>
      <c r="Q109" s="172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2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2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2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2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2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2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2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2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2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90</v>
      </c>
      <c r="AA109" s="172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80</v>
      </c>
      <c r="AB109" s="172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80</v>
      </c>
      <c r="AC109" s="172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73</v>
      </c>
      <c r="AD109" s="172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73</v>
      </c>
      <c r="AE109" s="172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73</v>
      </c>
      <c r="AF109" s="172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70</v>
      </c>
      <c r="AG109" s="172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63</v>
      </c>
      <c r="AH109" s="172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50</v>
      </c>
      <c r="AI109" s="172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43</v>
      </c>
      <c r="AJ109" s="172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38</v>
      </c>
      <c r="AK109" s="172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35</v>
      </c>
      <c r="AL109" s="172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33</v>
      </c>
      <c r="AM109" s="172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30</v>
      </c>
      <c r="AN109" s="176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30</v>
      </c>
      <c r="AO109" s="188">
        <v>6</v>
      </c>
      <c r="AP109" s="186"/>
    </row>
    <row r="110" spans="2:42" ht="8.75" customHeight="1">
      <c r="B110" s="171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30</v>
      </c>
      <c r="C110" s="172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30</v>
      </c>
      <c r="D110" s="172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33</v>
      </c>
      <c r="E110" s="172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35</v>
      </c>
      <c r="F110" s="172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38</v>
      </c>
      <c r="G110" s="172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43</v>
      </c>
      <c r="H110" s="172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50</v>
      </c>
      <c r="I110" s="172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63</v>
      </c>
      <c r="J110" s="172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70</v>
      </c>
      <c r="K110" s="172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73</v>
      </c>
      <c r="L110" s="172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73</v>
      </c>
      <c r="M110" s="172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73</v>
      </c>
      <c r="N110" s="172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80</v>
      </c>
      <c r="O110" s="172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80</v>
      </c>
      <c r="P110" s="172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90</v>
      </c>
      <c r="Q110" s="172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2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2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2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2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2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2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2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2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2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90</v>
      </c>
      <c r="AA110" s="172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80</v>
      </c>
      <c r="AB110" s="172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80</v>
      </c>
      <c r="AC110" s="172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73</v>
      </c>
      <c r="AD110" s="172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73</v>
      </c>
      <c r="AE110" s="172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73</v>
      </c>
      <c r="AF110" s="172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70</v>
      </c>
      <c r="AG110" s="172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63</v>
      </c>
      <c r="AH110" s="172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50</v>
      </c>
      <c r="AI110" s="172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43</v>
      </c>
      <c r="AJ110" s="172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38</v>
      </c>
      <c r="AK110" s="172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35</v>
      </c>
      <c r="AL110" s="172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33</v>
      </c>
      <c r="AM110" s="172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30</v>
      </c>
      <c r="AN110" s="176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30</v>
      </c>
      <c r="AO110" s="188">
        <v>5.5</v>
      </c>
      <c r="AP110" s="186"/>
    </row>
    <row r="111" spans="2:42" ht="8.75" customHeight="1">
      <c r="B111" s="171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30</v>
      </c>
      <c r="C111" s="172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30</v>
      </c>
      <c r="D111" s="172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33</v>
      </c>
      <c r="E111" s="172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35</v>
      </c>
      <c r="F111" s="172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38</v>
      </c>
      <c r="G111" s="172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43</v>
      </c>
      <c r="H111" s="172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50</v>
      </c>
      <c r="I111" s="172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63</v>
      </c>
      <c r="J111" s="172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70</v>
      </c>
      <c r="K111" s="172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73</v>
      </c>
      <c r="L111" s="172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73</v>
      </c>
      <c r="M111" s="172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73</v>
      </c>
      <c r="N111" s="172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80</v>
      </c>
      <c r="O111" s="172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80</v>
      </c>
      <c r="P111" s="172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90</v>
      </c>
      <c r="Q111" s="172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2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2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2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2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2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2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2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2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2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90</v>
      </c>
      <c r="AA111" s="172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80</v>
      </c>
      <c r="AB111" s="172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80</v>
      </c>
      <c r="AC111" s="172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73</v>
      </c>
      <c r="AD111" s="172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73</v>
      </c>
      <c r="AE111" s="172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73</v>
      </c>
      <c r="AF111" s="172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70</v>
      </c>
      <c r="AG111" s="172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63</v>
      </c>
      <c r="AH111" s="172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50</v>
      </c>
      <c r="AI111" s="172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43</v>
      </c>
      <c r="AJ111" s="172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38</v>
      </c>
      <c r="AK111" s="172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35</v>
      </c>
      <c r="AL111" s="172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33</v>
      </c>
      <c r="AM111" s="172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30</v>
      </c>
      <c r="AN111" s="176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30</v>
      </c>
      <c r="AO111" s="180">
        <v>5</v>
      </c>
      <c r="AP111" s="186"/>
    </row>
    <row r="112" spans="2:42" ht="8.75" customHeight="1">
      <c r="B112" s="171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30</v>
      </c>
      <c r="C112" s="172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30</v>
      </c>
      <c r="D112" s="172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33</v>
      </c>
      <c r="E112" s="172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35</v>
      </c>
      <c r="F112" s="172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38</v>
      </c>
      <c r="G112" s="172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43</v>
      </c>
      <c r="H112" s="172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50</v>
      </c>
      <c r="I112" s="172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63</v>
      </c>
      <c r="J112" s="172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70</v>
      </c>
      <c r="K112" s="172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73</v>
      </c>
      <c r="L112" s="172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73</v>
      </c>
      <c r="M112" s="172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73</v>
      </c>
      <c r="N112" s="172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80</v>
      </c>
      <c r="O112" s="172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80</v>
      </c>
      <c r="P112" s="172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90</v>
      </c>
      <c r="Q112" s="172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2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2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2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2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2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2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2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2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2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90</v>
      </c>
      <c r="AA112" s="172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80</v>
      </c>
      <c r="AB112" s="172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80</v>
      </c>
      <c r="AC112" s="172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73</v>
      </c>
      <c r="AD112" s="172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73</v>
      </c>
      <c r="AE112" s="172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73</v>
      </c>
      <c r="AF112" s="172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70</v>
      </c>
      <c r="AG112" s="172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63</v>
      </c>
      <c r="AH112" s="172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50</v>
      </c>
      <c r="AI112" s="172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43</v>
      </c>
      <c r="AJ112" s="172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38</v>
      </c>
      <c r="AK112" s="172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35</v>
      </c>
      <c r="AL112" s="172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33</v>
      </c>
      <c r="AM112" s="172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30</v>
      </c>
      <c r="AN112" s="176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30</v>
      </c>
      <c r="AO112" s="189">
        <v>4.5</v>
      </c>
      <c r="AP112" s="186"/>
    </row>
    <row r="113" spans="1:42" ht="8.75" customHeight="1">
      <c r="B113" s="171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30</v>
      </c>
      <c r="C113" s="172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30</v>
      </c>
      <c r="D113" s="172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33</v>
      </c>
      <c r="E113" s="172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35</v>
      </c>
      <c r="F113" s="172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38</v>
      </c>
      <c r="G113" s="172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43</v>
      </c>
      <c r="H113" s="172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50</v>
      </c>
      <c r="I113" s="172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63</v>
      </c>
      <c r="J113" s="172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70</v>
      </c>
      <c r="K113" s="172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73</v>
      </c>
      <c r="L113" s="172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73</v>
      </c>
      <c r="M113" s="172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73</v>
      </c>
      <c r="N113" s="172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80</v>
      </c>
      <c r="O113" s="172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80</v>
      </c>
      <c r="P113" s="172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90</v>
      </c>
      <c r="Q113" s="172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2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2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2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2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2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2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2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2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2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90</v>
      </c>
      <c r="AA113" s="172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80</v>
      </c>
      <c r="AB113" s="172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80</v>
      </c>
      <c r="AC113" s="172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73</v>
      </c>
      <c r="AD113" s="172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73</v>
      </c>
      <c r="AE113" s="172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73</v>
      </c>
      <c r="AF113" s="172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70</v>
      </c>
      <c r="AG113" s="172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63</v>
      </c>
      <c r="AH113" s="172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50</v>
      </c>
      <c r="AI113" s="172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43</v>
      </c>
      <c r="AJ113" s="172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38</v>
      </c>
      <c r="AK113" s="172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35</v>
      </c>
      <c r="AL113" s="172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33</v>
      </c>
      <c r="AM113" s="172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30</v>
      </c>
      <c r="AN113" s="176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30</v>
      </c>
      <c r="AO113" s="188">
        <v>4</v>
      </c>
      <c r="AP113" s="186"/>
    </row>
    <row r="114" spans="1:42" ht="8.75" customHeight="1">
      <c r="B114" s="171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30</v>
      </c>
      <c r="C114" s="172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30</v>
      </c>
      <c r="D114" s="172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33</v>
      </c>
      <c r="E114" s="172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35</v>
      </c>
      <c r="F114" s="172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38</v>
      </c>
      <c r="G114" s="172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43</v>
      </c>
      <c r="H114" s="172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50</v>
      </c>
      <c r="I114" s="172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63</v>
      </c>
      <c r="J114" s="172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70</v>
      </c>
      <c r="K114" s="172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73</v>
      </c>
      <c r="L114" s="172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73</v>
      </c>
      <c r="M114" s="172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73</v>
      </c>
      <c r="N114" s="172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80</v>
      </c>
      <c r="O114" s="172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80</v>
      </c>
      <c r="P114" s="172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90</v>
      </c>
      <c r="Q114" s="172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2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2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2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2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2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2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2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2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2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90</v>
      </c>
      <c r="AA114" s="172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80</v>
      </c>
      <c r="AB114" s="172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80</v>
      </c>
      <c r="AC114" s="172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73</v>
      </c>
      <c r="AD114" s="172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73</v>
      </c>
      <c r="AE114" s="172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73</v>
      </c>
      <c r="AF114" s="172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70</v>
      </c>
      <c r="AG114" s="172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63</v>
      </c>
      <c r="AH114" s="172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50</v>
      </c>
      <c r="AI114" s="172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43</v>
      </c>
      <c r="AJ114" s="172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38</v>
      </c>
      <c r="AK114" s="172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35</v>
      </c>
      <c r="AL114" s="172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33</v>
      </c>
      <c r="AM114" s="172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30</v>
      </c>
      <c r="AN114" s="176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30</v>
      </c>
      <c r="AO114" s="188">
        <v>3.5</v>
      </c>
      <c r="AP114" s="186"/>
    </row>
    <row r="115" spans="1:42" ht="8.75" customHeight="1">
      <c r="B115" s="171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30</v>
      </c>
      <c r="C115" s="172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30</v>
      </c>
      <c r="D115" s="172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33</v>
      </c>
      <c r="E115" s="172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35</v>
      </c>
      <c r="F115" s="172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38</v>
      </c>
      <c r="G115" s="172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43</v>
      </c>
      <c r="H115" s="172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50</v>
      </c>
      <c r="I115" s="172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63</v>
      </c>
      <c r="J115" s="172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70</v>
      </c>
      <c r="K115" s="172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73</v>
      </c>
      <c r="L115" s="172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73</v>
      </c>
      <c r="M115" s="172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73</v>
      </c>
      <c r="N115" s="172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80</v>
      </c>
      <c r="O115" s="172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80</v>
      </c>
      <c r="P115" s="172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90</v>
      </c>
      <c r="Q115" s="172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2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2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2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2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2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2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2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2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2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90</v>
      </c>
      <c r="AA115" s="172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80</v>
      </c>
      <c r="AB115" s="172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80</v>
      </c>
      <c r="AC115" s="172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73</v>
      </c>
      <c r="AD115" s="172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73</v>
      </c>
      <c r="AE115" s="172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73</v>
      </c>
      <c r="AF115" s="172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70</v>
      </c>
      <c r="AG115" s="172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63</v>
      </c>
      <c r="AH115" s="172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50</v>
      </c>
      <c r="AI115" s="172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43</v>
      </c>
      <c r="AJ115" s="172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38</v>
      </c>
      <c r="AK115" s="172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35</v>
      </c>
      <c r="AL115" s="172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33</v>
      </c>
      <c r="AM115" s="172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30</v>
      </c>
      <c r="AN115" s="176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30</v>
      </c>
      <c r="AO115" s="188">
        <v>3</v>
      </c>
      <c r="AP115" s="186"/>
    </row>
    <row r="116" spans="1:42" ht="8.75" customHeight="1">
      <c r="B116" s="171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30</v>
      </c>
      <c r="C116" s="172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30</v>
      </c>
      <c r="D116" s="172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33</v>
      </c>
      <c r="E116" s="172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35</v>
      </c>
      <c r="F116" s="172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38</v>
      </c>
      <c r="G116" s="172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43</v>
      </c>
      <c r="H116" s="172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50</v>
      </c>
      <c r="I116" s="172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63</v>
      </c>
      <c r="J116" s="172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70</v>
      </c>
      <c r="K116" s="172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73</v>
      </c>
      <c r="L116" s="172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73</v>
      </c>
      <c r="M116" s="172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73</v>
      </c>
      <c r="N116" s="172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80</v>
      </c>
      <c r="O116" s="172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80</v>
      </c>
      <c r="P116" s="172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90</v>
      </c>
      <c r="Q116" s="172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2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2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2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2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2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2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2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2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2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90</v>
      </c>
      <c r="AA116" s="172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80</v>
      </c>
      <c r="AB116" s="172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80</v>
      </c>
      <c r="AC116" s="172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73</v>
      </c>
      <c r="AD116" s="172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73</v>
      </c>
      <c r="AE116" s="172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73</v>
      </c>
      <c r="AF116" s="172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70</v>
      </c>
      <c r="AG116" s="172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63</v>
      </c>
      <c r="AH116" s="172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50</v>
      </c>
      <c r="AI116" s="172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43</v>
      </c>
      <c r="AJ116" s="172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38</v>
      </c>
      <c r="AK116" s="172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35</v>
      </c>
      <c r="AL116" s="172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33</v>
      </c>
      <c r="AM116" s="172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30</v>
      </c>
      <c r="AN116" s="176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30</v>
      </c>
      <c r="AO116" s="188">
        <v>2.5</v>
      </c>
      <c r="AP116" s="186"/>
    </row>
    <row r="117" spans="1:42" ht="8.75" customHeight="1">
      <c r="B117" s="171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30</v>
      </c>
      <c r="C117" s="172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30</v>
      </c>
      <c r="D117" s="172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33</v>
      </c>
      <c r="E117" s="172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35</v>
      </c>
      <c r="F117" s="172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38</v>
      </c>
      <c r="G117" s="172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43</v>
      </c>
      <c r="H117" s="172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50</v>
      </c>
      <c r="I117" s="172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63</v>
      </c>
      <c r="J117" s="172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70</v>
      </c>
      <c r="K117" s="172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73</v>
      </c>
      <c r="L117" s="172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73</v>
      </c>
      <c r="M117" s="172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73</v>
      </c>
      <c r="N117" s="172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80</v>
      </c>
      <c r="O117" s="172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80</v>
      </c>
      <c r="P117" s="172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90</v>
      </c>
      <c r="Q117" s="172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2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2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2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2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2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2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2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2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2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90</v>
      </c>
      <c r="AA117" s="172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80</v>
      </c>
      <c r="AB117" s="172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80</v>
      </c>
      <c r="AC117" s="172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73</v>
      </c>
      <c r="AD117" s="172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73</v>
      </c>
      <c r="AE117" s="172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73</v>
      </c>
      <c r="AF117" s="172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70</v>
      </c>
      <c r="AG117" s="172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63</v>
      </c>
      <c r="AH117" s="172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50</v>
      </c>
      <c r="AI117" s="172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43</v>
      </c>
      <c r="AJ117" s="172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38</v>
      </c>
      <c r="AK117" s="172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35</v>
      </c>
      <c r="AL117" s="172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33</v>
      </c>
      <c r="AM117" s="172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30</v>
      </c>
      <c r="AN117" s="176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30</v>
      </c>
      <c r="AO117" s="188">
        <v>2</v>
      </c>
      <c r="AP117" s="186"/>
    </row>
    <row r="118" spans="1:42" ht="8.75" customHeight="1">
      <c r="B118" s="171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30</v>
      </c>
      <c r="C118" s="172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30</v>
      </c>
      <c r="D118" s="172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33</v>
      </c>
      <c r="E118" s="172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35</v>
      </c>
      <c r="F118" s="172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38</v>
      </c>
      <c r="G118" s="172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43</v>
      </c>
      <c r="H118" s="172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50</v>
      </c>
      <c r="I118" s="172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63</v>
      </c>
      <c r="J118" s="172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70</v>
      </c>
      <c r="K118" s="172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73</v>
      </c>
      <c r="L118" s="172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73</v>
      </c>
      <c r="M118" s="172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73</v>
      </c>
      <c r="N118" s="172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80</v>
      </c>
      <c r="O118" s="172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80</v>
      </c>
      <c r="P118" s="172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90</v>
      </c>
      <c r="Q118" s="172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2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2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2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2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2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2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2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2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2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90</v>
      </c>
      <c r="AA118" s="172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80</v>
      </c>
      <c r="AB118" s="172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80</v>
      </c>
      <c r="AC118" s="172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73</v>
      </c>
      <c r="AD118" s="172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73</v>
      </c>
      <c r="AE118" s="172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73</v>
      </c>
      <c r="AF118" s="172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70</v>
      </c>
      <c r="AG118" s="172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63</v>
      </c>
      <c r="AH118" s="172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50</v>
      </c>
      <c r="AI118" s="172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43</v>
      </c>
      <c r="AJ118" s="172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38</v>
      </c>
      <c r="AK118" s="172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35</v>
      </c>
      <c r="AL118" s="172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33</v>
      </c>
      <c r="AM118" s="172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30</v>
      </c>
      <c r="AN118" s="176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30</v>
      </c>
      <c r="AO118" s="188">
        <v>1.5</v>
      </c>
      <c r="AP118" s="186"/>
    </row>
    <row r="119" spans="1:42" ht="8.75" customHeight="1">
      <c r="B119" s="171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30</v>
      </c>
      <c r="C119" s="172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30</v>
      </c>
      <c r="D119" s="172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33</v>
      </c>
      <c r="E119" s="172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35</v>
      </c>
      <c r="F119" s="172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38</v>
      </c>
      <c r="G119" s="172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43</v>
      </c>
      <c r="H119" s="172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50</v>
      </c>
      <c r="I119" s="172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63</v>
      </c>
      <c r="J119" s="172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70</v>
      </c>
      <c r="K119" s="172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73</v>
      </c>
      <c r="L119" s="172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73</v>
      </c>
      <c r="M119" s="172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73</v>
      </c>
      <c r="N119" s="172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80</v>
      </c>
      <c r="O119" s="172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80</v>
      </c>
      <c r="P119" s="172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90</v>
      </c>
      <c r="Q119" s="172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2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2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2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2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2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2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2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2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2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90</v>
      </c>
      <c r="AA119" s="172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80</v>
      </c>
      <c r="AB119" s="172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80</v>
      </c>
      <c r="AC119" s="172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73</v>
      </c>
      <c r="AD119" s="172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73</v>
      </c>
      <c r="AE119" s="172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73</v>
      </c>
      <c r="AF119" s="172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70</v>
      </c>
      <c r="AG119" s="172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63</v>
      </c>
      <c r="AH119" s="172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50</v>
      </c>
      <c r="AI119" s="172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43</v>
      </c>
      <c r="AJ119" s="172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38</v>
      </c>
      <c r="AK119" s="172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35</v>
      </c>
      <c r="AL119" s="172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33</v>
      </c>
      <c r="AM119" s="172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30</v>
      </c>
      <c r="AN119" s="176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30</v>
      </c>
      <c r="AO119" s="188">
        <v>1</v>
      </c>
      <c r="AP119" s="186"/>
    </row>
    <row r="120" spans="1:42" ht="8.75" customHeight="1">
      <c r="B120" s="171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30</v>
      </c>
      <c r="C120" s="172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30</v>
      </c>
      <c r="D120" s="172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33</v>
      </c>
      <c r="E120" s="172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35</v>
      </c>
      <c r="F120" s="172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38</v>
      </c>
      <c r="G120" s="172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43</v>
      </c>
      <c r="H120" s="172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50</v>
      </c>
      <c r="I120" s="172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63</v>
      </c>
      <c r="J120" s="172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70</v>
      </c>
      <c r="K120" s="172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73</v>
      </c>
      <c r="L120" s="172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73</v>
      </c>
      <c r="M120" s="172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73</v>
      </c>
      <c r="N120" s="172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80</v>
      </c>
      <c r="O120" s="172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80</v>
      </c>
      <c r="P120" s="172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90</v>
      </c>
      <c r="Q120" s="172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2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2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2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2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2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2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2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2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2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90</v>
      </c>
      <c r="AA120" s="172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80</v>
      </c>
      <c r="AB120" s="172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80</v>
      </c>
      <c r="AC120" s="172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73</v>
      </c>
      <c r="AD120" s="172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73</v>
      </c>
      <c r="AE120" s="172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73</v>
      </c>
      <c r="AF120" s="172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70</v>
      </c>
      <c r="AG120" s="172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63</v>
      </c>
      <c r="AH120" s="172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50</v>
      </c>
      <c r="AI120" s="172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43</v>
      </c>
      <c r="AJ120" s="172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38</v>
      </c>
      <c r="AK120" s="172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35</v>
      </c>
      <c r="AL120" s="172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33</v>
      </c>
      <c r="AM120" s="172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30</v>
      </c>
      <c r="AN120" s="176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30</v>
      </c>
      <c r="AO120" s="188">
        <v>0.5</v>
      </c>
      <c r="AP120" s="186"/>
    </row>
    <row r="121" spans="1:42" ht="8.75" customHeight="1" thickBot="1">
      <c r="B121" s="177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30</v>
      </c>
      <c r="C121" s="178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30</v>
      </c>
      <c r="D121" s="178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33</v>
      </c>
      <c r="E121" s="178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35</v>
      </c>
      <c r="F121" s="178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38</v>
      </c>
      <c r="G121" s="178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43</v>
      </c>
      <c r="H121" s="178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50</v>
      </c>
      <c r="I121" s="178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63</v>
      </c>
      <c r="J121" s="178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70</v>
      </c>
      <c r="K121" s="178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73</v>
      </c>
      <c r="L121" s="178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73</v>
      </c>
      <c r="M121" s="178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73</v>
      </c>
      <c r="N121" s="178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80</v>
      </c>
      <c r="O121" s="178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80</v>
      </c>
      <c r="P121" s="178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90</v>
      </c>
      <c r="Q121" s="178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78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78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78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78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78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78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78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78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78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90</v>
      </c>
      <c r="AA121" s="178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80</v>
      </c>
      <c r="AB121" s="178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80</v>
      </c>
      <c r="AC121" s="178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73</v>
      </c>
      <c r="AD121" s="178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73</v>
      </c>
      <c r="AE121" s="178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73</v>
      </c>
      <c r="AF121" s="178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70</v>
      </c>
      <c r="AG121" s="178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63</v>
      </c>
      <c r="AH121" s="178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50</v>
      </c>
      <c r="AI121" s="178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43</v>
      </c>
      <c r="AJ121" s="178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38</v>
      </c>
      <c r="AK121" s="178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35</v>
      </c>
      <c r="AL121" s="178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33</v>
      </c>
      <c r="AM121" s="178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30</v>
      </c>
      <c r="AN121" s="179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30</v>
      </c>
      <c r="AO121" s="188">
        <v>0</v>
      </c>
      <c r="AP121" s="186"/>
    </row>
    <row r="122" spans="1:42" ht="9" customHeight="1">
      <c r="A122" s="168"/>
      <c r="B122" s="187">
        <v>1</v>
      </c>
      <c r="C122" s="187">
        <v>2</v>
      </c>
      <c r="D122" s="187">
        <v>3</v>
      </c>
      <c r="E122" s="187">
        <v>4</v>
      </c>
      <c r="F122" s="187">
        <v>5</v>
      </c>
      <c r="G122" s="187">
        <v>6</v>
      </c>
      <c r="H122" s="187">
        <v>7</v>
      </c>
      <c r="I122" s="187">
        <v>8</v>
      </c>
      <c r="J122" s="187">
        <v>9</v>
      </c>
      <c r="K122" s="187">
        <v>10</v>
      </c>
      <c r="L122" s="187">
        <v>11</v>
      </c>
      <c r="M122" s="187">
        <v>12</v>
      </c>
      <c r="N122" s="187">
        <v>13</v>
      </c>
      <c r="O122" s="187">
        <v>14</v>
      </c>
      <c r="P122" s="187">
        <v>15</v>
      </c>
      <c r="Q122" s="187">
        <v>16</v>
      </c>
      <c r="R122" s="187">
        <v>17</v>
      </c>
      <c r="S122" s="187">
        <v>18</v>
      </c>
      <c r="T122" s="187">
        <v>19</v>
      </c>
      <c r="U122" s="187">
        <v>20</v>
      </c>
      <c r="V122" s="187">
        <v>19</v>
      </c>
      <c r="W122" s="187">
        <v>18</v>
      </c>
      <c r="X122" s="187">
        <v>17</v>
      </c>
      <c r="Y122" s="187">
        <v>16</v>
      </c>
      <c r="Z122" s="187">
        <v>15</v>
      </c>
      <c r="AA122" s="187">
        <v>14</v>
      </c>
      <c r="AB122" s="187">
        <v>13</v>
      </c>
      <c r="AC122" s="187">
        <v>12</v>
      </c>
      <c r="AD122" s="187">
        <v>11</v>
      </c>
      <c r="AE122" s="187">
        <v>10</v>
      </c>
      <c r="AF122" s="187">
        <v>9</v>
      </c>
      <c r="AG122" s="187">
        <v>8</v>
      </c>
      <c r="AH122" s="187">
        <v>7</v>
      </c>
      <c r="AI122" s="187">
        <v>6</v>
      </c>
      <c r="AJ122" s="187">
        <v>5</v>
      </c>
      <c r="AK122" s="187">
        <v>4</v>
      </c>
      <c r="AL122" s="187">
        <v>3</v>
      </c>
      <c r="AM122" s="187">
        <v>2</v>
      </c>
      <c r="AN122" s="187">
        <v>1</v>
      </c>
      <c r="AO122" s="186"/>
      <c r="AP122" s="186"/>
    </row>
    <row r="123" spans="1:42">
      <c r="A123" s="168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</row>
    <row r="124" spans="1:42">
      <c r="AP124" s="186"/>
    </row>
    <row r="125" spans="1:42">
      <c r="AP125" s="186"/>
    </row>
    <row r="126" spans="1:42">
      <c r="AP126" s="186"/>
    </row>
    <row r="137" spans="1:1" ht="14.5" customHeight="1">
      <c r="A137" s="169"/>
    </row>
    <row r="138" spans="1:1" ht="15" customHeight="1">
      <c r="A138" s="169"/>
    </row>
    <row r="139" spans="1:1" ht="23.5" customHeight="1">
      <c r="A139" s="169"/>
    </row>
    <row r="140" spans="1:1" ht="14.5" customHeight="1">
      <c r="A140" s="169"/>
    </row>
    <row r="141" spans="1:1" ht="14.5" customHeight="1">
      <c r="A141" s="169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baseColWidth="10" defaultColWidth="8.83203125" defaultRowHeight="13"/>
  <cols>
    <col min="2" max="2" width="8.6640625" customWidth="1"/>
    <col min="4" max="4" width="8.6640625" customWidth="1"/>
    <col min="43" max="43" width="9.5" bestFit="1" customWidth="1"/>
  </cols>
  <sheetData>
    <row r="2" spans="1:43">
      <c r="A2">
        <v>16.7</v>
      </c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52</v>
      </c>
      <c r="M2" t="s">
        <v>53</v>
      </c>
      <c r="N2" t="s">
        <v>54</v>
      </c>
      <c r="O2" t="s">
        <v>55</v>
      </c>
      <c r="P2" t="s">
        <v>56</v>
      </c>
      <c r="Q2" t="s">
        <v>57</v>
      </c>
      <c r="R2" t="s">
        <v>58</v>
      </c>
      <c r="S2" t="s">
        <v>59</v>
      </c>
      <c r="T2" t="s">
        <v>60</v>
      </c>
      <c r="U2" t="s">
        <v>61</v>
      </c>
      <c r="V2" t="s">
        <v>62</v>
      </c>
      <c r="W2" t="s">
        <v>63</v>
      </c>
      <c r="X2" t="s">
        <v>64</v>
      </c>
      <c r="Y2" t="s">
        <v>65</v>
      </c>
      <c r="Z2" t="s">
        <v>66</v>
      </c>
      <c r="AA2" t="s">
        <v>67</v>
      </c>
      <c r="AB2" t="s">
        <v>68</v>
      </c>
      <c r="AC2" t="s">
        <v>69</v>
      </c>
      <c r="AD2" t="s">
        <v>70</v>
      </c>
      <c r="AE2" t="s">
        <v>71</v>
      </c>
      <c r="AF2" t="s">
        <v>72</v>
      </c>
      <c r="AG2" t="s">
        <v>73</v>
      </c>
      <c r="AH2" t="s">
        <v>74</v>
      </c>
      <c r="AI2" t="s">
        <v>75</v>
      </c>
      <c r="AJ2" t="s">
        <v>76</v>
      </c>
      <c r="AK2" t="s">
        <v>77</v>
      </c>
      <c r="AL2" t="s">
        <v>78</v>
      </c>
      <c r="AM2" t="s">
        <v>79</v>
      </c>
      <c r="AN2" t="s">
        <v>80</v>
      </c>
    </row>
    <row r="3" spans="1:43">
      <c r="A3">
        <f>'Pattern Design'!G21</f>
        <v>9</v>
      </c>
      <c r="B3" s="28">
        <f>IF('Pattern Design'!C29&lt;3,0,'Pattern Design'!C29/16.7)</f>
        <v>1.7964071856287427</v>
      </c>
      <c r="C3" s="28">
        <f>IF('Pattern Design'!D29&lt;3,0,'Pattern Design'!D29/16.7)</f>
        <v>1.7964071856287427</v>
      </c>
      <c r="D3" s="28">
        <f>IF('Pattern Design'!E29&lt;3,0,'Pattern Design'!E29/16.7)</f>
        <v>1.9760479041916168</v>
      </c>
      <c r="E3" s="28">
        <f>IF('Pattern Design'!F29&lt;3,0,'Pattern Design'!F29/16.7)</f>
        <v>2.0958083832335328</v>
      </c>
      <c r="F3" s="28">
        <f>IF('Pattern Design'!G29&lt;3,0,'Pattern Design'!G29/16.7)</f>
        <v>2.2754491017964074</v>
      </c>
      <c r="G3" s="28">
        <f>IF('Pattern Design'!H29&lt;3,0,'Pattern Design'!H29/16.7)</f>
        <v>2.5748502994011977</v>
      </c>
      <c r="H3" s="28">
        <f>IF('Pattern Design'!I29&lt;3,0,'Pattern Design'!I29/16.7)</f>
        <v>2.9940119760479043</v>
      </c>
      <c r="I3" s="28">
        <f>IF('Pattern Design'!J29&lt;3,0,'Pattern Design'!J29/16.7)</f>
        <v>3.7724550898203595</v>
      </c>
      <c r="J3" s="28">
        <f>IF('Pattern Design'!K29&lt;3,0,'Pattern Design'!K29/16.7)</f>
        <v>4.1916167664670656</v>
      </c>
      <c r="K3" s="28">
        <f>IF('Pattern Design'!L29&lt;3,0,'Pattern Design'!L29/16.7)</f>
        <v>4.3712574850299406</v>
      </c>
      <c r="L3" s="28">
        <f>IF('Pattern Design'!M29&lt;3,0,'Pattern Design'!M29/16.7)</f>
        <v>4.3712574850299406</v>
      </c>
      <c r="M3" s="28">
        <f>IF('Pattern Design'!N29&lt;3,0,'Pattern Design'!N29/16.7)</f>
        <v>4.3712574850299406</v>
      </c>
      <c r="N3" s="28">
        <f>IF('Pattern Design'!O29&lt;3,0,'Pattern Design'!O29/16.7)</f>
        <v>4.7904191616766472</v>
      </c>
      <c r="O3" s="28">
        <f>IF('Pattern Design'!P29&lt;3,0,'Pattern Design'!P29/16.7)</f>
        <v>4.7904191616766472</v>
      </c>
      <c r="P3" s="28">
        <f>IF('Pattern Design'!Q29&lt;3,0,'Pattern Design'!Q29/16.7)</f>
        <v>5.3892215568862278</v>
      </c>
      <c r="Q3" s="28">
        <f>IF('Pattern Design'!R29&lt;3,0,'Pattern Design'!R29/16.7)</f>
        <v>5.9880239520958085</v>
      </c>
      <c r="R3" s="28">
        <f>IF('Pattern Design'!S29&lt;3,0,'Pattern Design'!S29/16.7)</f>
        <v>5.9880239520958085</v>
      </c>
      <c r="S3" s="28">
        <f>IF('Pattern Design'!T29&lt;3,0,'Pattern Design'!T29/16.7)</f>
        <v>5.9880239520958085</v>
      </c>
      <c r="T3" s="28">
        <f>IF('Pattern Design'!U29&lt;3,0,'Pattern Design'!U29/16.7)</f>
        <v>5.9880239520958085</v>
      </c>
      <c r="U3" s="28">
        <f>IF('Pattern Design'!V29&lt;3,0,'Pattern Design'!V29/16.7)</f>
        <v>5.9880239520958085</v>
      </c>
      <c r="V3" s="28">
        <f>IF('Pattern Design'!W29&lt;3,0,'Pattern Design'!W29/16.7)</f>
        <v>5.9880239520958085</v>
      </c>
      <c r="W3" s="28">
        <f>IF('Pattern Design'!X29&lt;3,0,'Pattern Design'!X29/16.7)</f>
        <v>5.9880239520958085</v>
      </c>
      <c r="X3" s="28">
        <f>IF('Pattern Design'!Y29&lt;3,0,'Pattern Design'!Y29/16.7)</f>
        <v>5.9880239520958085</v>
      </c>
      <c r="Y3" s="28">
        <f>IF('Pattern Design'!Z29&lt;3,0,'Pattern Design'!Z29/16.7)</f>
        <v>5.9880239520958085</v>
      </c>
      <c r="Z3" s="28">
        <f>IF('Pattern Design'!AA29&lt;3,0,'Pattern Design'!AA29/16.7)</f>
        <v>5.3892215568862278</v>
      </c>
      <c r="AA3" s="28">
        <f>IF('Pattern Design'!AB29&lt;3,0,'Pattern Design'!AB29/16.7)</f>
        <v>4.7904191616766472</v>
      </c>
      <c r="AB3" s="28">
        <f>IF('Pattern Design'!AC29&lt;3,0,'Pattern Design'!AC29/16.7)</f>
        <v>4.7904191616766472</v>
      </c>
      <c r="AC3" s="28">
        <f>IF('Pattern Design'!AD29&lt;3,0,'Pattern Design'!AD29/16.7)</f>
        <v>4.3712574850299406</v>
      </c>
      <c r="AD3" s="28">
        <f>IF('Pattern Design'!AE29&lt;3,0,'Pattern Design'!AE29/16.7)</f>
        <v>4.3712574850299406</v>
      </c>
      <c r="AE3" s="28">
        <f>IF('Pattern Design'!AF29&lt;3,0,'Pattern Design'!AF29/16.7)</f>
        <v>4.3712574850299406</v>
      </c>
      <c r="AF3" s="28">
        <f>IF('Pattern Design'!AG29&lt;3,0,'Pattern Design'!AG29/16.7)</f>
        <v>4.1916167664670656</v>
      </c>
      <c r="AG3" s="28">
        <f>IF('Pattern Design'!AH29&lt;3,0,'Pattern Design'!AH29/16.7)</f>
        <v>3.7724550898203595</v>
      </c>
      <c r="AH3" s="28">
        <f>IF('Pattern Design'!AI29&lt;3,0,'Pattern Design'!AI29/16.7)</f>
        <v>2.9940119760479043</v>
      </c>
      <c r="AI3" s="28">
        <f>IF('Pattern Design'!AJ29&lt;3,0,'Pattern Design'!AJ29/16.7)</f>
        <v>2.5748502994011977</v>
      </c>
      <c r="AJ3" s="28">
        <f>IF('Pattern Design'!AK29&lt;3,0,'Pattern Design'!AK29/16.7)</f>
        <v>2.2754491017964074</v>
      </c>
      <c r="AK3" s="28">
        <f>IF('Pattern Design'!AL29&lt;3,0,'Pattern Design'!AL29/16.7)</f>
        <v>2.0958083832335328</v>
      </c>
      <c r="AL3" s="28">
        <f>IF('Pattern Design'!AM29&lt;3,0,'Pattern Design'!AM29/16.7)</f>
        <v>1.9760479041916168</v>
      </c>
      <c r="AM3" s="28">
        <f>IF('Pattern Design'!AN29&lt;3,0,'Pattern Design'!AN29/16.7)</f>
        <v>1.7964071856287427</v>
      </c>
      <c r="AN3" s="28">
        <f>IF('Pattern Design'!AO29&lt;3,0,'Pattern Design'!AO29/16.7)</f>
        <v>1.7964071856287427</v>
      </c>
    </row>
    <row r="4" spans="1:43">
      <c r="A4">
        <f>'Pattern Design'!K21-Sheet1!A3</f>
        <v>9</v>
      </c>
      <c r="B4" s="28">
        <f>IF('Pattern Design'!C30&lt;3,0,'Pattern Design'!C30/16.7)</f>
        <v>1.3173652694610778</v>
      </c>
      <c r="C4" s="28">
        <f>IF('Pattern Design'!D30&lt;3,0,'Pattern Design'!D30/16.7)</f>
        <v>1.3173652694610778</v>
      </c>
      <c r="D4" s="28">
        <f>IF('Pattern Design'!E30&lt;3,0,'Pattern Design'!E30/16.7)</f>
        <v>1.3173652694610778</v>
      </c>
      <c r="E4" s="28">
        <f>IF('Pattern Design'!F30&lt;3,0,'Pattern Design'!F30/16.7)</f>
        <v>1.3173652694610778</v>
      </c>
      <c r="F4" s="28">
        <f>IF('Pattern Design'!G30&lt;3,0,'Pattern Design'!G30/16.7)</f>
        <v>1.6766467065868265</v>
      </c>
      <c r="G4" s="28">
        <f>IF('Pattern Design'!H30&lt;3,0,'Pattern Design'!H30/16.7)</f>
        <v>2.1556886227544911</v>
      </c>
      <c r="H4" s="28">
        <f>IF('Pattern Design'!I30&lt;3,0,'Pattern Design'!I30/16.7)</f>
        <v>2.3952095808383236</v>
      </c>
      <c r="I4" s="28">
        <f>IF('Pattern Design'!J30&lt;3,0,'Pattern Design'!J30/16.7)</f>
        <v>2.6946107784431139</v>
      </c>
      <c r="J4" s="28">
        <f>IF('Pattern Design'!K30&lt;3,0,'Pattern Design'!K30/16.7)</f>
        <v>3.2934131736526946</v>
      </c>
      <c r="K4" s="28">
        <f>IF('Pattern Design'!L30&lt;3,0,'Pattern Design'!L30/16.7)</f>
        <v>3.2934131736526946</v>
      </c>
      <c r="L4" s="28">
        <f>IF('Pattern Design'!M30&lt;3,0,'Pattern Design'!M30/16.7)</f>
        <v>3.5928143712574854</v>
      </c>
      <c r="M4" s="28">
        <f>IF('Pattern Design'!N30&lt;3,0,'Pattern Design'!N30/16.7)</f>
        <v>3.8922155688622757</v>
      </c>
      <c r="N4" s="28">
        <f>IF('Pattern Design'!O30&lt;3,0,'Pattern Design'!O30/16.7)</f>
        <v>3.8922155688622757</v>
      </c>
      <c r="O4" s="28">
        <f>IF('Pattern Design'!P30&lt;3,0,'Pattern Design'!P30/16.7)</f>
        <v>4.1916167664670656</v>
      </c>
      <c r="P4" s="28">
        <f>IF('Pattern Design'!Q30&lt;3,0,'Pattern Design'!Q30/16.7)</f>
        <v>4.1916167664670656</v>
      </c>
      <c r="Q4" s="28">
        <f>IF('Pattern Design'!R30&lt;3,0,'Pattern Design'!R30/16.7)</f>
        <v>4.7904191616766472</v>
      </c>
      <c r="R4" s="28">
        <f>IF('Pattern Design'!S30&lt;3,0,'Pattern Design'!S30/16.7)</f>
        <v>4.7904191616766472</v>
      </c>
      <c r="S4" s="28">
        <f>IF('Pattern Design'!T30&lt;3,0,'Pattern Design'!T30/16.7)</f>
        <v>4.7904191616766472</v>
      </c>
      <c r="T4" s="28">
        <f>IF('Pattern Design'!U30&lt;3,0,'Pattern Design'!U30/16.7)</f>
        <v>4.7904191616766472</v>
      </c>
      <c r="U4" s="28">
        <f>IF('Pattern Design'!V30&lt;3,0,'Pattern Design'!V30/16.7)</f>
        <v>4.7904191616766472</v>
      </c>
      <c r="V4" s="28">
        <f>IF('Pattern Design'!W30&lt;3,0,'Pattern Design'!W30/16.7)</f>
        <v>4.7904191616766472</v>
      </c>
      <c r="W4" s="28">
        <f>IF('Pattern Design'!X30&lt;3,0,'Pattern Design'!X30/16.7)</f>
        <v>4.7904191616766472</v>
      </c>
      <c r="X4" s="28">
        <f>IF('Pattern Design'!Y30&lt;3,0,'Pattern Design'!Y30/16.7)</f>
        <v>4.7904191616766472</v>
      </c>
      <c r="Y4" s="28">
        <f>IF('Pattern Design'!Z30&lt;3,0,'Pattern Design'!Z30/16.7)</f>
        <v>4.7904191616766472</v>
      </c>
      <c r="Z4" s="28">
        <f>IF('Pattern Design'!AA30&lt;3,0,'Pattern Design'!AA30/16.7)</f>
        <v>4.1916167664670656</v>
      </c>
      <c r="AA4" s="28">
        <f>IF('Pattern Design'!AB30&lt;3,0,'Pattern Design'!AB30/16.7)</f>
        <v>4.1916167664670656</v>
      </c>
      <c r="AB4" s="28">
        <f>IF('Pattern Design'!AC30&lt;3,0,'Pattern Design'!AC30/16.7)</f>
        <v>3.8922155688622757</v>
      </c>
      <c r="AC4" s="28">
        <f>IF('Pattern Design'!AD30&lt;3,0,'Pattern Design'!AD30/16.7)</f>
        <v>3.8922155688622757</v>
      </c>
      <c r="AD4" s="28">
        <f>IF('Pattern Design'!AE30&lt;3,0,'Pattern Design'!AE30/16.7)</f>
        <v>3.5928143712574854</v>
      </c>
      <c r="AE4" s="28">
        <f>IF('Pattern Design'!AF30&lt;3,0,'Pattern Design'!AF30/16.7)</f>
        <v>3.2934131736526946</v>
      </c>
      <c r="AF4" s="28">
        <f>IF('Pattern Design'!AG30&lt;3,0,'Pattern Design'!AG30/16.7)</f>
        <v>3.2934131736526946</v>
      </c>
      <c r="AG4" s="28">
        <f>IF('Pattern Design'!AH30&lt;3,0,'Pattern Design'!AH30/16.7)</f>
        <v>2.6946107784431139</v>
      </c>
      <c r="AH4" s="28">
        <f>IF('Pattern Design'!AI30&lt;3,0,'Pattern Design'!AI30/16.7)</f>
        <v>2.3952095808383236</v>
      </c>
      <c r="AI4" s="28">
        <f>IF('Pattern Design'!AJ30&lt;3,0,'Pattern Design'!AJ30/16.7)</f>
        <v>2.1556886227544911</v>
      </c>
      <c r="AJ4" s="28">
        <f>IF('Pattern Design'!AK30&lt;3,0,'Pattern Design'!AK30/16.7)</f>
        <v>1.6766467065868265</v>
      </c>
      <c r="AK4" s="28">
        <f>IF('Pattern Design'!AL30&lt;3,0,'Pattern Design'!AL30/16.7)</f>
        <v>1.3173652694610778</v>
      </c>
      <c r="AL4" s="28">
        <f>IF('Pattern Design'!AM30&lt;3,0,'Pattern Design'!AM30/16.7)</f>
        <v>1.3173652694610778</v>
      </c>
      <c r="AM4" s="28">
        <f>IF('Pattern Design'!AN30&lt;3,0,'Pattern Design'!AN30/16.7)</f>
        <v>1.3173652694610778</v>
      </c>
      <c r="AN4" s="28">
        <f>IF('Pattern Design'!AO30&lt;3,0,'Pattern Design'!AO30/16.7)</f>
        <v>1.3173652694610778</v>
      </c>
    </row>
    <row r="5" spans="1:43">
      <c r="A5">
        <f>'Pattern Design'!O21-(Sheet1!A3+Sheet1!A4)</f>
        <v>11</v>
      </c>
      <c r="B5" s="28">
        <f>IF('Pattern Design'!C31&lt;3,0,'Pattern Design'!C31/16.7)</f>
        <v>0.47904191616766467</v>
      </c>
      <c r="C5" s="28">
        <f>IF('Pattern Design'!D31&lt;3,0,'Pattern Design'!D31/16.7)</f>
        <v>0.47904191616766467</v>
      </c>
      <c r="D5" s="28">
        <f>IF('Pattern Design'!E31&lt;3,0,'Pattern Design'!E31/16.7)</f>
        <v>0.5988023952095809</v>
      </c>
      <c r="E5" s="28">
        <f>IF('Pattern Design'!F31&lt;3,0,'Pattern Design'!F31/16.7)</f>
        <v>0.71856287425149701</v>
      </c>
      <c r="F5" s="28">
        <f>IF('Pattern Design'!G31&lt;3,0,'Pattern Design'!G31/16.7)</f>
        <v>1.0778443113772456</v>
      </c>
      <c r="G5" s="28">
        <f>IF('Pattern Design'!H31&lt;3,0,'Pattern Design'!H31/16.7)</f>
        <v>1.3772455089820359</v>
      </c>
      <c r="H5" s="28">
        <f>IF('Pattern Design'!I31&lt;3,0,'Pattern Design'!I31/16.7)</f>
        <v>1.6766467065868265</v>
      </c>
      <c r="I5" s="28">
        <f>IF('Pattern Design'!J31&lt;3,0,'Pattern Design'!J31/16.7)</f>
        <v>1.7964071856287427</v>
      </c>
      <c r="J5" s="28">
        <f>IF('Pattern Design'!K31&lt;3,0,'Pattern Design'!K31/16.7)</f>
        <v>2.0958083832335328</v>
      </c>
      <c r="K5" s="28">
        <f>IF('Pattern Design'!L31&lt;3,0,'Pattern Design'!L31/16.7)</f>
        <v>2.0958083832335328</v>
      </c>
      <c r="L5" s="28">
        <f>IF('Pattern Design'!M31&lt;3,0,'Pattern Design'!M31/16.7)</f>
        <v>2.2754491017964074</v>
      </c>
      <c r="M5" s="28">
        <f>IF('Pattern Design'!N31&lt;3,0,'Pattern Design'!N31/16.7)</f>
        <v>2.6946107784431139</v>
      </c>
      <c r="N5" s="28">
        <f>IF('Pattern Design'!O31&lt;3,0,'Pattern Design'!O31/16.7)</f>
        <v>2.6946107784431139</v>
      </c>
      <c r="O5" s="28">
        <f>IF('Pattern Design'!P31&lt;3,0,'Pattern Design'!P31/16.7)</f>
        <v>2.6946107784431139</v>
      </c>
      <c r="P5" s="28">
        <f>IF('Pattern Design'!Q31&lt;3,0,'Pattern Design'!Q31/16.7)</f>
        <v>3.0538922155688626</v>
      </c>
      <c r="Q5" s="28">
        <f>IF('Pattern Design'!R31&lt;3,0,'Pattern Design'!R31/16.7)</f>
        <v>3.1137724550898205</v>
      </c>
      <c r="R5" s="28">
        <f>IF('Pattern Design'!S31&lt;3,0,'Pattern Design'!S31/16.7)</f>
        <v>3.1137724550898205</v>
      </c>
      <c r="S5" s="28">
        <f>IF('Pattern Design'!T31&lt;3,0,'Pattern Design'!T31/16.7)</f>
        <v>3.1137724550898205</v>
      </c>
      <c r="T5" s="28">
        <f>IF('Pattern Design'!U31&lt;3,0,'Pattern Design'!U31/16.7)</f>
        <v>3.1137724550898205</v>
      </c>
      <c r="U5" s="28">
        <f>IF('Pattern Design'!V31&lt;3,0,'Pattern Design'!V31/16.7)</f>
        <v>3.1137724550898205</v>
      </c>
      <c r="V5" s="28">
        <f>IF('Pattern Design'!W31&lt;3,0,'Pattern Design'!W31/16.7)</f>
        <v>3.1137724550898205</v>
      </c>
      <c r="W5" s="28">
        <f>IF('Pattern Design'!X31&lt;3,0,'Pattern Design'!X31/16.7)</f>
        <v>3.1137724550898205</v>
      </c>
      <c r="X5" s="28">
        <f>IF('Pattern Design'!Y31&lt;3,0,'Pattern Design'!Y31/16.7)</f>
        <v>3.1137724550898205</v>
      </c>
      <c r="Y5" s="28">
        <f>IF('Pattern Design'!Z31&lt;3,0,'Pattern Design'!Z31/16.7)</f>
        <v>3.1137724550898205</v>
      </c>
      <c r="Z5" s="28">
        <f>IF('Pattern Design'!AA31&lt;3,0,'Pattern Design'!AA31/16.7)</f>
        <v>3.0538922155688626</v>
      </c>
      <c r="AA5" s="28">
        <f>IF('Pattern Design'!AB31&lt;3,0,'Pattern Design'!AB31/16.7)</f>
        <v>2.6946107784431139</v>
      </c>
      <c r="AB5" s="28">
        <f>IF('Pattern Design'!AC31&lt;3,0,'Pattern Design'!AC31/16.7)</f>
        <v>2.6946107784431139</v>
      </c>
      <c r="AC5" s="28">
        <f>IF('Pattern Design'!AD31&lt;3,0,'Pattern Design'!AD31/16.7)</f>
        <v>2.6946107784431139</v>
      </c>
      <c r="AD5" s="28">
        <f>IF('Pattern Design'!AE31&lt;3,0,'Pattern Design'!AE31/16.7)</f>
        <v>2.2754491017964074</v>
      </c>
      <c r="AE5" s="28">
        <f>IF('Pattern Design'!AF31&lt;3,0,'Pattern Design'!AF31/16.7)</f>
        <v>2.0958083832335328</v>
      </c>
      <c r="AF5" s="28">
        <f>IF('Pattern Design'!AG31&lt;3,0,'Pattern Design'!AG31/16.7)</f>
        <v>2.0958083832335328</v>
      </c>
      <c r="AG5" s="28">
        <f>IF('Pattern Design'!AH31&lt;3,0,'Pattern Design'!AH31/16.7)</f>
        <v>1.7964071856287427</v>
      </c>
      <c r="AH5" s="28">
        <f>IF('Pattern Design'!AI31&lt;3,0,'Pattern Design'!AI31/16.7)</f>
        <v>1.6766467065868265</v>
      </c>
      <c r="AI5" s="28">
        <f>IF('Pattern Design'!AJ31&lt;3,0,'Pattern Design'!AJ31/16.7)</f>
        <v>1.3772455089820359</v>
      </c>
      <c r="AJ5" s="28">
        <f>IF('Pattern Design'!AK31&lt;3,0,'Pattern Design'!AK31/16.7)</f>
        <v>1.0778443113772456</v>
      </c>
      <c r="AK5" s="28">
        <f>IF('Pattern Design'!AL31&lt;3,0,'Pattern Design'!AL31/16.7)</f>
        <v>0.71856287425149701</v>
      </c>
      <c r="AL5" s="28">
        <f>IF('Pattern Design'!AM31&lt;3,0,'Pattern Design'!AM31/16.7)</f>
        <v>0.5988023952095809</v>
      </c>
      <c r="AM5" s="28">
        <f>IF('Pattern Design'!AN31&lt;3,0,'Pattern Design'!AN31/16.7)</f>
        <v>0.47904191616766467</v>
      </c>
      <c r="AN5" s="28">
        <f>IF('Pattern Design'!AO31&lt;3,0,'Pattern Design'!AO31/16.7)</f>
        <v>0.47904191616766467</v>
      </c>
    </row>
    <row r="6" spans="1:43">
      <c r="A6">
        <f>'Pattern Design'!S21-(Sheet1!A3+Sheet1!A4+Sheet1!A5)</f>
        <v>8</v>
      </c>
      <c r="B6" s="28">
        <f>IF('Pattern Design'!C32&lt;3,0,'Pattern Design'!C32/16.7)</f>
        <v>0.23952095808383234</v>
      </c>
      <c r="C6" s="28">
        <f>IF('Pattern Design'!D32&lt;3,0,'Pattern Design'!D32/16.7)</f>
        <v>0.23952095808383234</v>
      </c>
      <c r="D6" s="28">
        <f>IF('Pattern Design'!E32&lt;3,0,'Pattern Design'!E32/16.7)</f>
        <v>0.23952095808383234</v>
      </c>
      <c r="E6" s="28">
        <f>IF('Pattern Design'!F32&lt;3,0,'Pattern Design'!F32/16.7)</f>
        <v>0.23952095808383234</v>
      </c>
      <c r="F6" s="28">
        <f>IF('Pattern Design'!G32&lt;3,0,'Pattern Design'!G32/16.7)</f>
        <v>0.47904191616766467</v>
      </c>
      <c r="G6" s="28">
        <f>IF('Pattern Design'!H32&lt;3,0,'Pattern Design'!H32/16.7)</f>
        <v>0.47904191616766467</v>
      </c>
      <c r="H6" s="28">
        <f>IF('Pattern Design'!I32&lt;3,0,'Pattern Design'!I32/16.7)</f>
        <v>0.47904191616766467</v>
      </c>
      <c r="I6" s="28">
        <f>IF('Pattern Design'!J32&lt;3,0,'Pattern Design'!J32/16.7)</f>
        <v>0.47904191616766467</v>
      </c>
      <c r="J6" s="28">
        <f>IF('Pattern Design'!K32&lt;3,0,'Pattern Design'!K32/16.7)</f>
        <v>0.47904191616766467</v>
      </c>
      <c r="K6" s="28">
        <f>IF('Pattern Design'!L32&lt;3,0,'Pattern Design'!L32/16.7)</f>
        <v>0.47904191616766467</v>
      </c>
      <c r="L6" s="28">
        <f>IF('Pattern Design'!M32&lt;3,0,'Pattern Design'!M32/16.7)</f>
        <v>0.71856287425149701</v>
      </c>
      <c r="M6" s="28">
        <f>IF('Pattern Design'!N32&lt;3,0,'Pattern Design'!N32/16.7)</f>
        <v>0.71856287425149701</v>
      </c>
      <c r="N6" s="28">
        <f>IF('Pattern Design'!O32&lt;3,0,'Pattern Design'!O32/16.7)</f>
        <v>0.71856287425149701</v>
      </c>
      <c r="O6" s="28">
        <f>IF('Pattern Design'!P32&lt;3,0,'Pattern Design'!P32/16.7)</f>
        <v>0.71856287425149701</v>
      </c>
      <c r="P6" s="28">
        <f>IF('Pattern Design'!Q32&lt;3,0,'Pattern Design'!Q32/16.7)</f>
        <v>0.71856287425149701</v>
      </c>
      <c r="Q6" s="28">
        <f>IF('Pattern Design'!R32&lt;3,0,'Pattern Design'!R32/16.7)</f>
        <v>0.89820359281437134</v>
      </c>
      <c r="R6" s="28">
        <f>IF('Pattern Design'!S32&lt;3,0,'Pattern Design'!S32/16.7)</f>
        <v>0.89820359281437134</v>
      </c>
      <c r="S6" s="28">
        <f>IF('Pattern Design'!T32&lt;3,0,'Pattern Design'!T32/16.7)</f>
        <v>0.89820359281437134</v>
      </c>
      <c r="T6" s="28">
        <f>IF('Pattern Design'!U32&lt;3,0,'Pattern Design'!U32/16.7)</f>
        <v>0.89820359281437134</v>
      </c>
      <c r="U6" s="28">
        <f>IF('Pattern Design'!V32&lt;3,0,'Pattern Design'!V32/16.7)</f>
        <v>0.89820359281437134</v>
      </c>
      <c r="V6" s="28">
        <f>IF('Pattern Design'!W32&lt;3,0,'Pattern Design'!W32/16.7)</f>
        <v>0.89820359281437134</v>
      </c>
      <c r="W6" s="28">
        <f>IF('Pattern Design'!X32&lt;3,0,'Pattern Design'!X32/16.7)</f>
        <v>0.89820359281437134</v>
      </c>
      <c r="X6" s="28">
        <f>IF('Pattern Design'!Y32&lt;3,0,'Pattern Design'!Y32/16.7)</f>
        <v>0.89820359281437134</v>
      </c>
      <c r="Y6" s="28">
        <f>IF('Pattern Design'!Z32&lt;3,0,'Pattern Design'!Z32/16.7)</f>
        <v>0.89820359281437134</v>
      </c>
      <c r="Z6" s="28">
        <f>IF('Pattern Design'!AA32&lt;3,0,'Pattern Design'!AA32/16.7)</f>
        <v>0.71856287425149701</v>
      </c>
      <c r="AA6" s="28">
        <f>IF('Pattern Design'!AB32&lt;3,0,'Pattern Design'!AB32/16.7)</f>
        <v>0.71856287425149701</v>
      </c>
      <c r="AB6" s="28">
        <f>IF('Pattern Design'!AC32&lt;3,0,'Pattern Design'!AC32/16.7)</f>
        <v>0.71856287425149701</v>
      </c>
      <c r="AC6" s="28">
        <f>IF('Pattern Design'!AD32&lt;3,0,'Pattern Design'!AD32/16.7)</f>
        <v>0.71856287425149701</v>
      </c>
      <c r="AD6" s="28">
        <f>IF('Pattern Design'!AE32&lt;3,0,'Pattern Design'!AE32/16.7)</f>
        <v>0.71856287425149701</v>
      </c>
      <c r="AE6" s="28">
        <f>IF('Pattern Design'!AF32&lt;3,0,'Pattern Design'!AF32/16.7)</f>
        <v>0.47904191616766467</v>
      </c>
      <c r="AF6" s="28">
        <f>IF('Pattern Design'!AG32&lt;3,0,'Pattern Design'!AG32/16.7)</f>
        <v>0.47904191616766467</v>
      </c>
      <c r="AG6" s="28">
        <f>IF('Pattern Design'!AH32&lt;3,0,'Pattern Design'!AH32/16.7)</f>
        <v>0.47904191616766467</v>
      </c>
      <c r="AH6" s="28">
        <f>IF('Pattern Design'!AI32&lt;3,0,'Pattern Design'!AI32/16.7)</f>
        <v>0.47904191616766467</v>
      </c>
      <c r="AI6" s="28">
        <f>IF('Pattern Design'!AJ32&lt;3,0,'Pattern Design'!AJ32/16.7)</f>
        <v>0.47904191616766467</v>
      </c>
      <c r="AJ6" s="28">
        <f>IF('Pattern Design'!AK32&lt;3,0,'Pattern Design'!AK32/16.7)</f>
        <v>0.47904191616766467</v>
      </c>
      <c r="AK6" s="28">
        <f>IF('Pattern Design'!AL32&lt;3,0,'Pattern Design'!AL32/16.7)</f>
        <v>0.23952095808383234</v>
      </c>
      <c r="AL6" s="28">
        <f>IF('Pattern Design'!AM32&lt;3,0,'Pattern Design'!AM32/16.7)</f>
        <v>0.23952095808383234</v>
      </c>
      <c r="AM6" s="28">
        <f>IF('Pattern Design'!AN32&lt;3,0,'Pattern Design'!AN32/16.7)</f>
        <v>0.23952095808383234</v>
      </c>
      <c r="AN6" s="28">
        <f>IF('Pattern Design'!AO32&lt;3,0,'Pattern Design'!AO32/16.7)</f>
        <v>0.23952095808383234</v>
      </c>
    </row>
    <row r="7" spans="1:43">
      <c r="A7">
        <f>'Pattern Design'!W21-(Sheet1!A3+Sheet1!A4+Sheet1!A5+Sheet1!A6)</f>
        <v>4</v>
      </c>
      <c r="B7" s="28">
        <f>IF('Pattern Design'!C33&lt;3,0,'Pattern Design'!C33/16.7)</f>
        <v>0</v>
      </c>
      <c r="C7" s="28">
        <f>IF('Pattern Design'!D33&lt;3,0,'Pattern Design'!D33/16.7)</f>
        <v>0</v>
      </c>
      <c r="D7" s="28">
        <f>IF('Pattern Design'!E33&lt;3,0,'Pattern Design'!E33/16.7)</f>
        <v>0</v>
      </c>
      <c r="E7" s="28">
        <f>IF('Pattern Design'!F33&lt;3,0,'Pattern Design'!F33/16.7)</f>
        <v>0</v>
      </c>
      <c r="F7" s="28">
        <f>IF('Pattern Design'!G33&lt;3,0,'Pattern Design'!G33/16.7)</f>
        <v>0</v>
      </c>
      <c r="G7" s="28">
        <f>IF('Pattern Design'!H33&lt;3,0,'Pattern Design'!H33/16.7)</f>
        <v>0</v>
      </c>
      <c r="H7" s="28">
        <f>IF('Pattern Design'!I33&lt;3,0,'Pattern Design'!I33/16.7)</f>
        <v>0</v>
      </c>
      <c r="I7" s="28">
        <f>IF('Pattern Design'!J33&lt;3,0,'Pattern Design'!J33/16.7)</f>
        <v>0</v>
      </c>
      <c r="J7" s="28">
        <f>IF('Pattern Design'!K33&lt;3,0,'Pattern Design'!K33/16.7)</f>
        <v>0</v>
      </c>
      <c r="K7" s="28">
        <f>IF('Pattern Design'!L33&lt;3,0,'Pattern Design'!L33/16.7)</f>
        <v>0</v>
      </c>
      <c r="L7" s="28">
        <f>IF('Pattern Design'!M33&lt;3,0,'Pattern Design'!M33/16.7)</f>
        <v>0</v>
      </c>
      <c r="M7" s="28">
        <f>IF('Pattern Design'!N33&lt;3,0,'Pattern Design'!N33/16.7)</f>
        <v>0</v>
      </c>
      <c r="N7" s="28">
        <f>IF('Pattern Design'!O33&lt;3,0,'Pattern Design'!O33/16.7)</f>
        <v>0</v>
      </c>
      <c r="O7" s="28">
        <f>IF('Pattern Design'!P33&lt;3,0,'Pattern Design'!P33/16.7)</f>
        <v>0</v>
      </c>
      <c r="P7" s="28">
        <f>IF('Pattern Design'!Q33&lt;3,0,'Pattern Design'!Q33/16.7)</f>
        <v>0</v>
      </c>
      <c r="Q7" s="28">
        <f>IF('Pattern Design'!R33&lt;3,0,'Pattern Design'!R33/16.7)</f>
        <v>0</v>
      </c>
      <c r="R7" s="28">
        <f>IF('Pattern Design'!S33&lt;3,0,'Pattern Design'!S33/16.7)</f>
        <v>0</v>
      </c>
      <c r="S7" s="28">
        <f>IF('Pattern Design'!T33&lt;3,0,'Pattern Design'!T33/16.7)</f>
        <v>0</v>
      </c>
      <c r="T7" s="28">
        <f>IF('Pattern Design'!U33&lt;3,0,'Pattern Design'!U33/16.7)</f>
        <v>0</v>
      </c>
      <c r="U7" s="28">
        <f>IF('Pattern Design'!V33&lt;3,0,'Pattern Design'!V33/16.7)</f>
        <v>0</v>
      </c>
      <c r="V7" s="28">
        <f>IF('Pattern Design'!W33&lt;3,0,'Pattern Design'!W33/16.7)</f>
        <v>0</v>
      </c>
      <c r="W7" s="28">
        <f>IF('Pattern Design'!X33&lt;3,0,'Pattern Design'!X33/16.7)</f>
        <v>0</v>
      </c>
      <c r="X7" s="28">
        <f>IF('Pattern Design'!Y33&lt;3,0,'Pattern Design'!Y33/16.7)</f>
        <v>0</v>
      </c>
      <c r="Y7" s="28">
        <f>IF('Pattern Design'!Z33&lt;3,0,'Pattern Design'!Z33/16.7)</f>
        <v>0</v>
      </c>
      <c r="Z7" s="28">
        <f>IF('Pattern Design'!AA33&lt;3,0,'Pattern Design'!AA33/16.7)</f>
        <v>0</v>
      </c>
      <c r="AA7" s="28">
        <f>IF('Pattern Design'!AB33&lt;3,0,'Pattern Design'!AB33/16.7)</f>
        <v>0</v>
      </c>
      <c r="AB7" s="28">
        <f>IF('Pattern Design'!AC33&lt;3,0,'Pattern Design'!AC33/16.7)</f>
        <v>0</v>
      </c>
      <c r="AC7" s="28">
        <f>IF('Pattern Design'!AD33&lt;3,0,'Pattern Design'!AD33/16.7)</f>
        <v>0</v>
      </c>
      <c r="AD7" s="28">
        <f>IF('Pattern Design'!AE33&lt;3,0,'Pattern Design'!AE33/16.7)</f>
        <v>0</v>
      </c>
      <c r="AE7" s="28">
        <f>IF('Pattern Design'!AF33&lt;3,0,'Pattern Design'!AF33/16.7)</f>
        <v>0</v>
      </c>
      <c r="AF7" s="28">
        <f>IF('Pattern Design'!AG33&lt;3,0,'Pattern Design'!AG33/16.7)</f>
        <v>0</v>
      </c>
      <c r="AG7" s="28">
        <f>IF('Pattern Design'!AH33&lt;3,0,'Pattern Design'!AH33/16.7)</f>
        <v>0</v>
      </c>
      <c r="AH7" s="28">
        <f>IF('Pattern Design'!AI33&lt;3,0,'Pattern Design'!AI33/16.7)</f>
        <v>0</v>
      </c>
      <c r="AI7" s="28">
        <f>IF('Pattern Design'!AJ33&lt;3,0,'Pattern Design'!AJ33/16.7)</f>
        <v>0</v>
      </c>
      <c r="AJ7" s="28">
        <f>IF('Pattern Design'!AK33&lt;3,0,'Pattern Design'!AK33/16.7)</f>
        <v>0</v>
      </c>
      <c r="AK7" s="28">
        <f>IF('Pattern Design'!AL33&lt;3,0,'Pattern Design'!AL33/16.7)</f>
        <v>0</v>
      </c>
      <c r="AL7" s="28">
        <f>IF('Pattern Design'!AM33&lt;3,0,'Pattern Design'!AM33/16.7)</f>
        <v>0</v>
      </c>
      <c r="AM7" s="28">
        <f>IF('Pattern Design'!AN33&lt;3,0,'Pattern Design'!AN33/16.7)</f>
        <v>0</v>
      </c>
      <c r="AN7" s="28">
        <f>IF('Pattern Design'!AO33&lt;3,0,'Pattern Design'!AO33/16.7)</f>
        <v>0</v>
      </c>
    </row>
    <row r="8" spans="1:43">
      <c r="A8">
        <f>'Pattern Design'!AA21-(Sheet1!A3+Sheet1!A4+Sheet1!A5+Sheet1!A6+Sheet1!A7)</f>
        <v>-41</v>
      </c>
      <c r="B8" s="28">
        <f>IF('Pattern Design'!C34&lt;3,0,'Pattern Design'!C34/16.7)</f>
        <v>0</v>
      </c>
      <c r="C8" s="28">
        <f>IF('Pattern Design'!D34&lt;3,0,'Pattern Design'!D34/16.7)</f>
        <v>0</v>
      </c>
      <c r="D8" s="28">
        <f>IF('Pattern Design'!E34&lt;3,0,'Pattern Design'!E34/16.7)</f>
        <v>0</v>
      </c>
      <c r="E8" s="28">
        <f>IF('Pattern Design'!F34&lt;3,0,'Pattern Design'!F34/16.7)</f>
        <v>0</v>
      </c>
      <c r="F8" s="28">
        <f>IF('Pattern Design'!G34&lt;3,0,'Pattern Design'!G34/16.7)</f>
        <v>0</v>
      </c>
      <c r="G8" s="28">
        <f>IF('Pattern Design'!H34&lt;3,0,'Pattern Design'!H34/16.7)</f>
        <v>0</v>
      </c>
      <c r="H8" s="28">
        <f>IF('Pattern Design'!I34&lt;3,0,'Pattern Design'!I34/16.7)</f>
        <v>0</v>
      </c>
      <c r="I8" s="28">
        <f>IF('Pattern Design'!J34&lt;3,0,'Pattern Design'!J34/16.7)</f>
        <v>0</v>
      </c>
      <c r="J8" s="28">
        <f>IF('Pattern Design'!K34&lt;3,0,'Pattern Design'!K34/16.7)</f>
        <v>0</v>
      </c>
      <c r="K8" s="28">
        <f>IF('Pattern Design'!L34&lt;3,0,'Pattern Design'!L34/16.7)</f>
        <v>0</v>
      </c>
      <c r="L8" s="28">
        <f>IF('Pattern Design'!M34&lt;3,0,'Pattern Design'!M34/16.7)</f>
        <v>0</v>
      </c>
      <c r="M8" s="28">
        <f>IF('Pattern Design'!N34&lt;3,0,'Pattern Design'!N34/16.7)</f>
        <v>0</v>
      </c>
      <c r="N8" s="28">
        <f>IF('Pattern Design'!O34&lt;3,0,'Pattern Design'!O34/16.7)</f>
        <v>0</v>
      </c>
      <c r="O8" s="28">
        <f>IF('Pattern Design'!P34&lt;3,0,'Pattern Design'!P34/16.7)</f>
        <v>0</v>
      </c>
      <c r="P8" s="28">
        <f>IF('Pattern Design'!Q34&lt;3,0,'Pattern Design'!Q34/16.7)</f>
        <v>0</v>
      </c>
      <c r="Q8" s="28">
        <f>IF('Pattern Design'!R34&lt;3,0,'Pattern Design'!R34/16.7)</f>
        <v>0</v>
      </c>
      <c r="R8" s="28">
        <f>IF('Pattern Design'!S34&lt;3,0,'Pattern Design'!S34/16.7)</f>
        <v>0</v>
      </c>
      <c r="S8" s="28">
        <f>IF('Pattern Design'!T34&lt;3,0,'Pattern Design'!T34/16.7)</f>
        <v>0</v>
      </c>
      <c r="T8" s="28">
        <f>IF('Pattern Design'!U34&lt;3,0,'Pattern Design'!U34/16.7)</f>
        <v>0</v>
      </c>
      <c r="U8" s="28">
        <f>IF('Pattern Design'!V34&lt;3,0,'Pattern Design'!V34/16.7)</f>
        <v>0</v>
      </c>
      <c r="V8" s="28">
        <f>IF('Pattern Design'!W34&lt;3,0,'Pattern Design'!W34/16.7)</f>
        <v>0</v>
      </c>
      <c r="W8" s="28">
        <f>IF('Pattern Design'!X34&lt;3,0,'Pattern Design'!X34/16.7)</f>
        <v>0</v>
      </c>
      <c r="X8" s="28">
        <f>IF('Pattern Design'!Y34&lt;3,0,'Pattern Design'!Y34/16.7)</f>
        <v>0</v>
      </c>
      <c r="Y8" s="28">
        <f>IF('Pattern Design'!Z34&lt;3,0,'Pattern Design'!Z34/16.7)</f>
        <v>0</v>
      </c>
      <c r="Z8" s="28">
        <f>IF('Pattern Design'!AA34&lt;3,0,'Pattern Design'!AA34/16.7)</f>
        <v>0</v>
      </c>
      <c r="AA8" s="28">
        <f>IF('Pattern Design'!AB34&lt;3,0,'Pattern Design'!AB34/16.7)</f>
        <v>0</v>
      </c>
      <c r="AB8" s="28">
        <f>IF('Pattern Design'!AC34&lt;3,0,'Pattern Design'!AC34/16.7)</f>
        <v>0</v>
      </c>
      <c r="AC8" s="28">
        <f>IF('Pattern Design'!AD34&lt;3,0,'Pattern Design'!AD34/16.7)</f>
        <v>0</v>
      </c>
      <c r="AD8" s="28">
        <f>IF('Pattern Design'!AE34&lt;3,0,'Pattern Design'!AE34/16.7)</f>
        <v>0</v>
      </c>
      <c r="AE8" s="28">
        <f>IF('Pattern Design'!AF34&lt;3,0,'Pattern Design'!AF34/16.7)</f>
        <v>0</v>
      </c>
      <c r="AF8" s="28">
        <f>IF('Pattern Design'!AG34&lt;3,0,'Pattern Design'!AG34/16.7)</f>
        <v>0</v>
      </c>
      <c r="AG8" s="28">
        <f>IF('Pattern Design'!AH34&lt;3,0,'Pattern Design'!AH34/16.7)</f>
        <v>0</v>
      </c>
      <c r="AH8" s="28">
        <f>IF('Pattern Design'!AI34&lt;3,0,'Pattern Design'!AI34/16.7)</f>
        <v>0</v>
      </c>
      <c r="AI8" s="28">
        <f>IF('Pattern Design'!AJ34&lt;3,0,'Pattern Design'!AJ34/16.7)</f>
        <v>0</v>
      </c>
      <c r="AJ8" s="28">
        <f>IF('Pattern Design'!AK34&lt;3,0,'Pattern Design'!AK34/16.7)</f>
        <v>0</v>
      </c>
      <c r="AK8" s="28">
        <f>IF('Pattern Design'!AL34&lt;3,0,'Pattern Design'!AL34/16.7)</f>
        <v>0</v>
      </c>
      <c r="AL8" s="28">
        <f>IF('Pattern Design'!AM34&lt;3,0,'Pattern Design'!AM34/16.7)</f>
        <v>0</v>
      </c>
      <c r="AM8" s="28">
        <f>IF('Pattern Design'!AN34&lt;3,0,'Pattern Design'!AN34/16.7)</f>
        <v>0</v>
      </c>
      <c r="AN8" s="28">
        <f>IF('Pattern Design'!AO34&lt;3,0,'Pattern Design'!AO34/16.7)</f>
        <v>0</v>
      </c>
    </row>
    <row r="9" spans="1:43">
      <c r="A9">
        <f>'Pattern Design'!AE21-(Sheet1!A3+Sheet1!A4+Sheet1!A5+Sheet1!A6+Sheet1!A7+Sheet1!A8)</f>
        <v>0</v>
      </c>
      <c r="B9" s="28">
        <f>IF('Pattern Design'!C35&lt;3,0,'Pattern Design'!C35/16.7)</f>
        <v>0</v>
      </c>
      <c r="C9" s="28">
        <f>IF('Pattern Design'!D35&lt;3,0,'Pattern Design'!D35/16.7)</f>
        <v>0</v>
      </c>
      <c r="D9" s="28">
        <f>IF('Pattern Design'!E35&lt;3,0,'Pattern Design'!E35/16.7)</f>
        <v>0</v>
      </c>
      <c r="E9" s="28">
        <f>IF('Pattern Design'!F35&lt;3,0,'Pattern Design'!F35/16.7)</f>
        <v>0</v>
      </c>
      <c r="F9" s="28">
        <f>IF('Pattern Design'!G35&lt;3,0,'Pattern Design'!G35/16.7)</f>
        <v>0</v>
      </c>
      <c r="G9" s="28">
        <f>IF('Pattern Design'!H35&lt;3,0,'Pattern Design'!H35/16.7)</f>
        <v>0</v>
      </c>
      <c r="H9" s="28">
        <f>IF('Pattern Design'!I35&lt;3,0,'Pattern Design'!I35/16.7)</f>
        <v>0</v>
      </c>
      <c r="I9" s="28">
        <f>IF('Pattern Design'!J35&lt;3,0,'Pattern Design'!J35/16.7)</f>
        <v>0</v>
      </c>
      <c r="J9" s="28">
        <f>IF('Pattern Design'!K35&lt;3,0,'Pattern Design'!K35/16.7)</f>
        <v>0</v>
      </c>
      <c r="K9" s="28">
        <f>IF('Pattern Design'!L35&lt;3,0,'Pattern Design'!L35/16.7)</f>
        <v>0</v>
      </c>
      <c r="L9" s="28">
        <f>IF('Pattern Design'!M35&lt;3,0,'Pattern Design'!M35/16.7)</f>
        <v>0</v>
      </c>
      <c r="M9" s="28">
        <f>IF('Pattern Design'!N35&lt;3,0,'Pattern Design'!N35/16.7)</f>
        <v>0</v>
      </c>
      <c r="N9" s="28">
        <f>IF('Pattern Design'!O35&lt;3,0,'Pattern Design'!O35/16.7)</f>
        <v>0</v>
      </c>
      <c r="O9" s="28">
        <f>IF('Pattern Design'!P35&lt;3,0,'Pattern Design'!P35/16.7)</f>
        <v>0</v>
      </c>
      <c r="P9" s="28">
        <f>IF('Pattern Design'!Q35&lt;3,0,'Pattern Design'!Q35/16.7)</f>
        <v>0</v>
      </c>
      <c r="Q9" s="28">
        <f>IF('Pattern Design'!R35&lt;3,0,'Pattern Design'!R35/16.7)</f>
        <v>0</v>
      </c>
      <c r="R9" s="28">
        <f>IF('Pattern Design'!S35&lt;3,0,'Pattern Design'!S35/16.7)</f>
        <v>0</v>
      </c>
      <c r="S9" s="28">
        <f>IF('Pattern Design'!T35&lt;3,0,'Pattern Design'!T35/16.7)</f>
        <v>0</v>
      </c>
      <c r="T9" s="28">
        <f>IF('Pattern Design'!U35&lt;3,0,'Pattern Design'!U35/16.7)</f>
        <v>0</v>
      </c>
      <c r="U9" s="28">
        <f>IF('Pattern Design'!V35&lt;3,0,'Pattern Design'!V35/16.7)</f>
        <v>0</v>
      </c>
      <c r="V9" s="28">
        <f>IF('Pattern Design'!W35&lt;3,0,'Pattern Design'!W35/16.7)</f>
        <v>0</v>
      </c>
      <c r="W9" s="28">
        <f>IF('Pattern Design'!X35&lt;3,0,'Pattern Design'!X35/16.7)</f>
        <v>0</v>
      </c>
      <c r="X9" s="28">
        <f>IF('Pattern Design'!Y35&lt;3,0,'Pattern Design'!Y35/16.7)</f>
        <v>0</v>
      </c>
      <c r="Y9" s="28">
        <f>IF('Pattern Design'!Z35&lt;3,0,'Pattern Design'!Z35/16.7)</f>
        <v>0</v>
      </c>
      <c r="Z9" s="28">
        <f>IF('Pattern Design'!AA35&lt;3,0,'Pattern Design'!AA35/16.7)</f>
        <v>0</v>
      </c>
      <c r="AA9" s="28">
        <f>IF('Pattern Design'!AB35&lt;3,0,'Pattern Design'!AB35/16.7)</f>
        <v>0</v>
      </c>
      <c r="AB9" s="28">
        <f>IF('Pattern Design'!AC35&lt;3,0,'Pattern Design'!AC35/16.7)</f>
        <v>0</v>
      </c>
      <c r="AC9" s="28">
        <f>IF('Pattern Design'!AD35&lt;3,0,'Pattern Design'!AD35/16.7)</f>
        <v>0</v>
      </c>
      <c r="AD9" s="28">
        <f>IF('Pattern Design'!AE35&lt;3,0,'Pattern Design'!AE35/16.7)</f>
        <v>0</v>
      </c>
      <c r="AE9" s="28">
        <f>IF('Pattern Design'!AF35&lt;3,0,'Pattern Design'!AF35/16.7)</f>
        <v>0</v>
      </c>
      <c r="AF9" s="28">
        <f>IF('Pattern Design'!AG35&lt;3,0,'Pattern Design'!AG35/16.7)</f>
        <v>0</v>
      </c>
      <c r="AG9" s="28">
        <f>IF('Pattern Design'!AH35&lt;3,0,'Pattern Design'!AH35/16.7)</f>
        <v>0</v>
      </c>
      <c r="AH9" s="28">
        <f>IF('Pattern Design'!AI35&lt;3,0,'Pattern Design'!AI35/16.7)</f>
        <v>0</v>
      </c>
      <c r="AI9" s="28">
        <f>IF('Pattern Design'!AJ35&lt;3,0,'Pattern Design'!AJ35/16.7)</f>
        <v>0</v>
      </c>
      <c r="AJ9" s="28">
        <f>IF('Pattern Design'!AK35&lt;3,0,'Pattern Design'!AK35/16.7)</f>
        <v>0</v>
      </c>
      <c r="AK9" s="28">
        <f>IF('Pattern Design'!AL35&lt;3,0,'Pattern Design'!AL35/16.7)</f>
        <v>0</v>
      </c>
      <c r="AL9" s="28">
        <f>IF('Pattern Design'!AM35&lt;3,0,'Pattern Design'!AM35/16.7)</f>
        <v>0</v>
      </c>
      <c r="AM9" s="28">
        <f>IF('Pattern Design'!AN35&lt;3,0,'Pattern Design'!AN35/16.7)</f>
        <v>0</v>
      </c>
      <c r="AN9" s="28">
        <f>IF('Pattern Design'!AO35&lt;3,0,'Pattern Design'!AO35/16.7)</f>
        <v>0</v>
      </c>
    </row>
    <row r="10" spans="1:43">
      <c r="A10">
        <f>'Pattern Design'!AI21-(Sheet1!A3+Sheet1!A4+Sheet1!A5+Sheet1!A6+Sheet1!A7+Sheet1!A8+Sheet1!A9)</f>
        <v>0</v>
      </c>
      <c r="B10" s="28">
        <f>IF('Pattern Design'!C36&lt;3,0,'Pattern Design'!C36/16.7)</f>
        <v>0</v>
      </c>
      <c r="C10" s="28">
        <f>IF('Pattern Design'!D36&lt;3,0,'Pattern Design'!D36/16.7)</f>
        <v>0</v>
      </c>
      <c r="D10" s="28">
        <f>IF('Pattern Design'!E36&lt;3,0,'Pattern Design'!E36/16.7)</f>
        <v>0</v>
      </c>
      <c r="E10" s="28">
        <f>IF('Pattern Design'!F36&lt;3,0,'Pattern Design'!F36/16.7)</f>
        <v>0</v>
      </c>
      <c r="F10" s="28">
        <f>IF('Pattern Design'!G36&lt;3,0,'Pattern Design'!G36/16.7)</f>
        <v>0</v>
      </c>
      <c r="G10" s="28">
        <f>IF('Pattern Design'!H36&lt;3,0,'Pattern Design'!H36/16.7)</f>
        <v>0</v>
      </c>
      <c r="H10" s="28">
        <f>IF('Pattern Design'!I36&lt;3,0,'Pattern Design'!I36/16.7)</f>
        <v>0</v>
      </c>
      <c r="I10" s="28">
        <f>IF('Pattern Design'!J36&lt;3,0,'Pattern Design'!J36/16.7)</f>
        <v>0</v>
      </c>
      <c r="J10" s="28">
        <f>IF('Pattern Design'!K36&lt;3,0,'Pattern Design'!K36/16.7)</f>
        <v>0</v>
      </c>
      <c r="K10" s="28">
        <f>IF('Pattern Design'!L36&lt;3,0,'Pattern Design'!L36/16.7)</f>
        <v>0</v>
      </c>
      <c r="L10" s="28">
        <f>IF('Pattern Design'!M36&lt;3,0,'Pattern Design'!M36/16.7)</f>
        <v>0</v>
      </c>
      <c r="M10" s="28">
        <f>IF('Pattern Design'!N36&lt;3,0,'Pattern Design'!N36/16.7)</f>
        <v>0</v>
      </c>
      <c r="N10" s="28">
        <f>IF('Pattern Design'!O36&lt;3,0,'Pattern Design'!O36/16.7)</f>
        <v>0</v>
      </c>
      <c r="O10" s="28">
        <f>IF('Pattern Design'!P36&lt;3,0,'Pattern Design'!P36/16.7)</f>
        <v>0</v>
      </c>
      <c r="P10" s="28">
        <f>IF('Pattern Design'!Q36&lt;3,0,'Pattern Design'!Q36/16.7)</f>
        <v>0</v>
      </c>
      <c r="Q10" s="28">
        <f>IF('Pattern Design'!R36&lt;3,0,'Pattern Design'!R36/16.7)</f>
        <v>0</v>
      </c>
      <c r="R10" s="28">
        <f>IF('Pattern Design'!S36&lt;3,0,'Pattern Design'!S36/16.7)</f>
        <v>0</v>
      </c>
      <c r="S10" s="28">
        <f>IF('Pattern Design'!T36&lt;3,0,'Pattern Design'!T36/16.7)</f>
        <v>0</v>
      </c>
      <c r="T10" s="28">
        <f>IF('Pattern Design'!U36&lt;3,0,'Pattern Design'!U36/16.7)</f>
        <v>0</v>
      </c>
      <c r="U10" s="28">
        <f>IF('Pattern Design'!V36&lt;3,0,'Pattern Design'!V36/16.7)</f>
        <v>0</v>
      </c>
      <c r="V10" s="28">
        <f>IF('Pattern Design'!W36&lt;3,0,'Pattern Design'!W36/16.7)</f>
        <v>0</v>
      </c>
      <c r="W10" s="28">
        <f>IF('Pattern Design'!X36&lt;3,0,'Pattern Design'!X36/16.7)</f>
        <v>0</v>
      </c>
      <c r="X10" s="28">
        <f>IF('Pattern Design'!Y36&lt;3,0,'Pattern Design'!Y36/16.7)</f>
        <v>0</v>
      </c>
      <c r="Y10" s="28">
        <f>IF('Pattern Design'!Z36&lt;3,0,'Pattern Design'!Z36/16.7)</f>
        <v>0</v>
      </c>
      <c r="Z10" s="28">
        <f>IF('Pattern Design'!AA36&lt;3,0,'Pattern Design'!AA36/16.7)</f>
        <v>0</v>
      </c>
      <c r="AA10" s="28">
        <f>IF('Pattern Design'!AB36&lt;3,0,'Pattern Design'!AB36/16.7)</f>
        <v>0</v>
      </c>
      <c r="AB10" s="28">
        <f>IF('Pattern Design'!AC36&lt;3,0,'Pattern Design'!AC36/16.7)</f>
        <v>0</v>
      </c>
      <c r="AC10" s="28">
        <f>IF('Pattern Design'!AD36&lt;3,0,'Pattern Design'!AD36/16.7)</f>
        <v>0</v>
      </c>
      <c r="AD10" s="28">
        <f>IF('Pattern Design'!AE36&lt;3,0,'Pattern Design'!AE36/16.7)</f>
        <v>0</v>
      </c>
      <c r="AE10" s="28">
        <f>IF('Pattern Design'!AF36&lt;3,0,'Pattern Design'!AF36/16.7)</f>
        <v>0</v>
      </c>
      <c r="AF10" s="28">
        <f>IF('Pattern Design'!AG36&lt;3,0,'Pattern Design'!AG36/16.7)</f>
        <v>0</v>
      </c>
      <c r="AG10" s="28">
        <f>IF('Pattern Design'!AH36&lt;3,0,'Pattern Design'!AH36/16.7)</f>
        <v>0</v>
      </c>
      <c r="AH10" s="28">
        <f>IF('Pattern Design'!AI36&lt;3,0,'Pattern Design'!AI36/16.7)</f>
        <v>0</v>
      </c>
      <c r="AI10" s="28">
        <f>IF('Pattern Design'!AJ36&lt;3,0,'Pattern Design'!AJ36/16.7)</f>
        <v>0</v>
      </c>
      <c r="AJ10" s="28">
        <f>IF('Pattern Design'!AK36&lt;3,0,'Pattern Design'!AK36/16.7)</f>
        <v>0</v>
      </c>
      <c r="AK10" s="28">
        <f>IF('Pattern Design'!AL36&lt;3,0,'Pattern Design'!AL36/16.7)</f>
        <v>0</v>
      </c>
      <c r="AL10" s="28">
        <f>IF('Pattern Design'!AM36&lt;3,0,'Pattern Design'!AM36/16.7)</f>
        <v>0</v>
      </c>
      <c r="AM10" s="28">
        <f>IF('Pattern Design'!AN36&lt;3,0,'Pattern Design'!AN36/16.7)</f>
        <v>0</v>
      </c>
      <c r="AN10" s="28">
        <f>IF('Pattern Design'!AO36&lt;3,0,'Pattern Design'!AO36/16.7)</f>
        <v>0</v>
      </c>
    </row>
    <row r="12" spans="1:43">
      <c r="A12">
        <f>A3*10</f>
        <v>90</v>
      </c>
      <c r="B12">
        <f t="shared" ref="B12:B18" si="0">B3*$A12</f>
        <v>161.67664670658684</v>
      </c>
      <c r="C12">
        <f t="shared" ref="C12:AM16" si="1">C3*$A12</f>
        <v>161.67664670658684</v>
      </c>
      <c r="D12">
        <f t="shared" si="1"/>
        <v>177.8443113772455</v>
      </c>
      <c r="E12">
        <f t="shared" si="1"/>
        <v>188.62275449101796</v>
      </c>
      <c r="F12">
        <f t="shared" si="1"/>
        <v>204.79041916167665</v>
      </c>
      <c r="G12">
        <f t="shared" si="1"/>
        <v>231.7365269461078</v>
      </c>
      <c r="H12">
        <f t="shared" si="1"/>
        <v>269.46107784431138</v>
      </c>
      <c r="I12">
        <f t="shared" si="1"/>
        <v>339.52095808383234</v>
      </c>
      <c r="J12">
        <f t="shared" si="1"/>
        <v>377.24550898203591</v>
      </c>
      <c r="K12">
        <f t="shared" si="1"/>
        <v>393.41317365269464</v>
      </c>
      <c r="L12">
        <f t="shared" si="1"/>
        <v>393.41317365269464</v>
      </c>
      <c r="M12">
        <f t="shared" si="1"/>
        <v>393.41317365269464</v>
      </c>
      <c r="N12">
        <f t="shared" si="1"/>
        <v>431.13772455089827</v>
      </c>
      <c r="O12">
        <f t="shared" si="1"/>
        <v>431.13772455089827</v>
      </c>
      <c r="P12">
        <f t="shared" si="1"/>
        <v>485.02994011976051</v>
      </c>
      <c r="Q12">
        <f t="shared" si="1"/>
        <v>538.92215568862275</v>
      </c>
      <c r="R12">
        <f t="shared" si="1"/>
        <v>538.92215568862275</v>
      </c>
      <c r="S12">
        <f t="shared" si="1"/>
        <v>538.92215568862275</v>
      </c>
      <c r="T12">
        <f t="shared" si="1"/>
        <v>538.92215568862275</v>
      </c>
      <c r="U12">
        <f t="shared" si="1"/>
        <v>538.92215568862275</v>
      </c>
      <c r="V12">
        <f t="shared" si="1"/>
        <v>538.92215568862275</v>
      </c>
      <c r="W12">
        <f t="shared" si="1"/>
        <v>538.92215568862275</v>
      </c>
      <c r="X12">
        <f t="shared" si="1"/>
        <v>538.92215568862275</v>
      </c>
      <c r="Y12">
        <f t="shared" si="1"/>
        <v>538.92215568862275</v>
      </c>
      <c r="Z12">
        <f t="shared" si="1"/>
        <v>485.02994011976051</v>
      </c>
      <c r="AA12">
        <f t="shared" si="1"/>
        <v>431.13772455089827</v>
      </c>
      <c r="AB12">
        <f t="shared" si="1"/>
        <v>431.13772455089827</v>
      </c>
      <c r="AC12">
        <f t="shared" si="1"/>
        <v>393.41317365269464</v>
      </c>
      <c r="AD12">
        <f t="shared" si="1"/>
        <v>393.41317365269464</v>
      </c>
      <c r="AE12">
        <f t="shared" si="1"/>
        <v>393.41317365269464</v>
      </c>
      <c r="AF12">
        <f t="shared" si="1"/>
        <v>377.24550898203591</v>
      </c>
      <c r="AG12">
        <f t="shared" si="1"/>
        <v>339.52095808383234</v>
      </c>
      <c r="AH12">
        <f t="shared" si="1"/>
        <v>269.46107784431138</v>
      </c>
      <c r="AI12">
        <f t="shared" si="1"/>
        <v>231.7365269461078</v>
      </c>
      <c r="AJ12">
        <f t="shared" si="1"/>
        <v>204.79041916167665</v>
      </c>
      <c r="AK12">
        <f t="shared" si="1"/>
        <v>188.62275449101796</v>
      </c>
      <c r="AL12">
        <f t="shared" si="1"/>
        <v>177.8443113772455</v>
      </c>
      <c r="AM12">
        <f t="shared" si="1"/>
        <v>161.67664670658684</v>
      </c>
      <c r="AN12">
        <f t="shared" ref="AN12" si="2">AN3*$A12</f>
        <v>161.67664670658684</v>
      </c>
      <c r="AO12">
        <f>SUM(B12:AN12)</f>
        <v>14130.538922155683</v>
      </c>
      <c r="AP12">
        <f>AO12/1000</f>
        <v>14.130538922155683</v>
      </c>
      <c r="AQ12" s="28">
        <f>AP12*0.7</f>
        <v>9.891377245508977</v>
      </c>
    </row>
    <row r="13" spans="1:43">
      <c r="A13">
        <f t="shared" ref="A13:A19" si="3">A4*10</f>
        <v>90</v>
      </c>
      <c r="B13">
        <f t="shared" si="0"/>
        <v>118.56287425149701</v>
      </c>
      <c r="C13">
        <f t="shared" si="1"/>
        <v>118.56287425149701</v>
      </c>
      <c r="D13">
        <f t="shared" si="1"/>
        <v>118.56287425149701</v>
      </c>
      <c r="E13">
        <f t="shared" si="1"/>
        <v>118.56287425149701</v>
      </c>
      <c r="F13">
        <f t="shared" si="1"/>
        <v>150.89820359281438</v>
      </c>
      <c r="G13">
        <f t="shared" si="1"/>
        <v>194.0119760479042</v>
      </c>
      <c r="H13">
        <f t="shared" si="1"/>
        <v>215.56886227544913</v>
      </c>
      <c r="I13">
        <f t="shared" si="1"/>
        <v>242.51497005988026</v>
      </c>
      <c r="J13">
        <f t="shared" si="1"/>
        <v>296.40718562874252</v>
      </c>
      <c r="K13">
        <f t="shared" si="1"/>
        <v>296.40718562874252</v>
      </c>
      <c r="L13">
        <f t="shared" si="1"/>
        <v>323.35329341317367</v>
      </c>
      <c r="M13">
        <f t="shared" si="1"/>
        <v>350.29940119760482</v>
      </c>
      <c r="N13">
        <f t="shared" si="1"/>
        <v>350.29940119760482</v>
      </c>
      <c r="O13">
        <f t="shared" si="1"/>
        <v>377.24550898203591</v>
      </c>
      <c r="P13">
        <f t="shared" si="1"/>
        <v>377.24550898203591</v>
      </c>
      <c r="Q13">
        <f t="shared" si="1"/>
        <v>431.13772455089827</v>
      </c>
      <c r="R13">
        <f t="shared" si="1"/>
        <v>431.13772455089827</v>
      </c>
      <c r="S13">
        <f t="shared" si="1"/>
        <v>431.13772455089827</v>
      </c>
      <c r="T13">
        <f t="shared" si="1"/>
        <v>431.13772455089827</v>
      </c>
      <c r="U13">
        <f t="shared" si="1"/>
        <v>431.13772455089827</v>
      </c>
      <c r="V13">
        <f t="shared" si="1"/>
        <v>431.13772455089827</v>
      </c>
      <c r="W13">
        <f t="shared" si="1"/>
        <v>431.13772455089827</v>
      </c>
      <c r="X13">
        <f t="shared" si="1"/>
        <v>431.13772455089827</v>
      </c>
      <c r="Y13">
        <f t="shared" si="1"/>
        <v>431.13772455089827</v>
      </c>
      <c r="Z13">
        <f t="shared" si="1"/>
        <v>377.24550898203591</v>
      </c>
      <c r="AA13">
        <f t="shared" si="1"/>
        <v>377.24550898203591</v>
      </c>
      <c r="AB13">
        <f t="shared" si="1"/>
        <v>350.29940119760482</v>
      </c>
      <c r="AC13">
        <f t="shared" si="1"/>
        <v>350.29940119760482</v>
      </c>
      <c r="AD13">
        <f t="shared" si="1"/>
        <v>323.35329341317367</v>
      </c>
      <c r="AE13">
        <f t="shared" si="1"/>
        <v>296.40718562874252</v>
      </c>
      <c r="AF13">
        <f t="shared" si="1"/>
        <v>296.40718562874252</v>
      </c>
      <c r="AG13">
        <f t="shared" si="1"/>
        <v>242.51497005988026</v>
      </c>
      <c r="AH13">
        <f t="shared" si="1"/>
        <v>215.56886227544913</v>
      </c>
      <c r="AI13">
        <f t="shared" si="1"/>
        <v>194.0119760479042</v>
      </c>
      <c r="AJ13">
        <f t="shared" si="1"/>
        <v>150.89820359281438</v>
      </c>
      <c r="AK13">
        <f t="shared" si="1"/>
        <v>118.56287425149701</v>
      </c>
      <c r="AL13">
        <f t="shared" si="1"/>
        <v>118.56287425149701</v>
      </c>
      <c r="AM13">
        <f t="shared" si="1"/>
        <v>118.56287425149701</v>
      </c>
      <c r="AN13">
        <f t="shared" ref="AN13" si="4">AN4*$A13</f>
        <v>118.56287425149701</v>
      </c>
      <c r="AO13">
        <f t="shared" ref="AO13:AO19" si="5">SUM(B13:AN13)</f>
        <v>11177.245508982036</v>
      </c>
      <c r="AP13">
        <f t="shared" ref="AP13:AP19" si="6">AO13/1000</f>
        <v>11.177245508982036</v>
      </c>
      <c r="AQ13" s="28">
        <f t="shared" ref="AQ13:AQ19" si="7">AP13*0.7</f>
        <v>7.824071856287425</v>
      </c>
    </row>
    <row r="14" spans="1:43">
      <c r="A14">
        <f t="shared" si="3"/>
        <v>110</v>
      </c>
      <c r="B14">
        <f t="shared" si="0"/>
        <v>52.694610778443113</v>
      </c>
      <c r="C14">
        <f t="shared" si="1"/>
        <v>52.694610778443113</v>
      </c>
      <c r="D14">
        <f t="shared" si="1"/>
        <v>65.868263473053901</v>
      </c>
      <c r="E14">
        <f t="shared" si="1"/>
        <v>79.041916167664667</v>
      </c>
      <c r="F14">
        <f t="shared" si="1"/>
        <v>118.56287425149701</v>
      </c>
      <c r="G14">
        <f t="shared" si="1"/>
        <v>151.49700598802394</v>
      </c>
      <c r="H14">
        <f t="shared" si="1"/>
        <v>184.43113772455092</v>
      </c>
      <c r="I14">
        <f t="shared" si="1"/>
        <v>197.6047904191617</v>
      </c>
      <c r="J14">
        <f t="shared" si="1"/>
        <v>230.5389221556886</v>
      </c>
      <c r="K14">
        <f t="shared" si="1"/>
        <v>230.5389221556886</v>
      </c>
      <c r="L14">
        <f t="shared" si="1"/>
        <v>250.29940119760482</v>
      </c>
      <c r="M14">
        <f t="shared" si="1"/>
        <v>296.40718562874252</v>
      </c>
      <c r="N14">
        <f t="shared" si="1"/>
        <v>296.40718562874252</v>
      </c>
      <c r="O14">
        <f t="shared" si="1"/>
        <v>296.40718562874252</v>
      </c>
      <c r="P14">
        <f t="shared" si="1"/>
        <v>335.92814371257487</v>
      </c>
      <c r="Q14">
        <f t="shared" si="1"/>
        <v>342.51497005988023</v>
      </c>
      <c r="R14">
        <f t="shared" si="1"/>
        <v>342.51497005988023</v>
      </c>
      <c r="S14">
        <f t="shared" si="1"/>
        <v>342.51497005988023</v>
      </c>
      <c r="T14">
        <f t="shared" si="1"/>
        <v>342.51497005988023</v>
      </c>
      <c r="U14">
        <f t="shared" si="1"/>
        <v>342.51497005988023</v>
      </c>
      <c r="V14">
        <f t="shared" si="1"/>
        <v>342.51497005988023</v>
      </c>
      <c r="W14">
        <f t="shared" si="1"/>
        <v>342.51497005988023</v>
      </c>
      <c r="X14">
        <f t="shared" si="1"/>
        <v>342.51497005988023</v>
      </c>
      <c r="Y14">
        <f t="shared" si="1"/>
        <v>342.51497005988023</v>
      </c>
      <c r="Z14">
        <f t="shared" si="1"/>
        <v>335.92814371257487</v>
      </c>
      <c r="AA14">
        <f t="shared" si="1"/>
        <v>296.40718562874252</v>
      </c>
      <c r="AB14">
        <f t="shared" si="1"/>
        <v>296.40718562874252</v>
      </c>
      <c r="AC14">
        <f t="shared" si="1"/>
        <v>296.40718562874252</v>
      </c>
      <c r="AD14">
        <f t="shared" si="1"/>
        <v>250.29940119760482</v>
      </c>
      <c r="AE14">
        <f t="shared" si="1"/>
        <v>230.5389221556886</v>
      </c>
      <c r="AF14">
        <f t="shared" si="1"/>
        <v>230.5389221556886</v>
      </c>
      <c r="AG14">
        <f t="shared" si="1"/>
        <v>197.6047904191617</v>
      </c>
      <c r="AH14">
        <f t="shared" si="1"/>
        <v>184.43113772455092</v>
      </c>
      <c r="AI14">
        <f t="shared" si="1"/>
        <v>151.49700598802394</v>
      </c>
      <c r="AJ14">
        <f t="shared" si="1"/>
        <v>118.56287425149701</v>
      </c>
      <c r="AK14">
        <f t="shared" si="1"/>
        <v>79.041916167664667</v>
      </c>
      <c r="AL14">
        <f t="shared" si="1"/>
        <v>65.868263473053901</v>
      </c>
      <c r="AM14">
        <f t="shared" si="1"/>
        <v>52.694610778443113</v>
      </c>
      <c r="AN14">
        <f t="shared" ref="AN14" si="8">AN5*$A14</f>
        <v>52.694610778443113</v>
      </c>
      <c r="AO14">
        <f t="shared" si="5"/>
        <v>8760.4790419161691</v>
      </c>
      <c r="AP14">
        <f t="shared" si="6"/>
        <v>8.7604790419161684</v>
      </c>
      <c r="AQ14" s="28">
        <f t="shared" si="7"/>
        <v>6.1323353293413172</v>
      </c>
    </row>
    <row r="15" spans="1:43">
      <c r="A15">
        <f t="shared" si="3"/>
        <v>80</v>
      </c>
      <c r="B15">
        <f t="shared" si="0"/>
        <v>19.161676646706589</v>
      </c>
      <c r="C15">
        <f t="shared" si="1"/>
        <v>19.161676646706589</v>
      </c>
      <c r="D15">
        <f t="shared" si="1"/>
        <v>19.161676646706589</v>
      </c>
      <c r="E15">
        <f t="shared" si="1"/>
        <v>19.161676646706589</v>
      </c>
      <c r="F15">
        <f t="shared" si="1"/>
        <v>38.323353293413177</v>
      </c>
      <c r="G15">
        <f t="shared" si="1"/>
        <v>38.323353293413177</v>
      </c>
      <c r="H15">
        <f t="shared" si="1"/>
        <v>38.323353293413177</v>
      </c>
      <c r="I15">
        <f t="shared" si="1"/>
        <v>38.323353293413177</v>
      </c>
      <c r="J15">
        <f t="shared" si="1"/>
        <v>38.323353293413177</v>
      </c>
      <c r="K15">
        <f t="shared" si="1"/>
        <v>38.323353293413177</v>
      </c>
      <c r="L15">
        <f t="shared" si="1"/>
        <v>57.485029940119759</v>
      </c>
      <c r="M15">
        <f t="shared" si="1"/>
        <v>57.485029940119759</v>
      </c>
      <c r="N15">
        <f t="shared" si="1"/>
        <v>57.485029940119759</v>
      </c>
      <c r="O15">
        <f t="shared" si="1"/>
        <v>57.485029940119759</v>
      </c>
      <c r="P15">
        <f t="shared" si="1"/>
        <v>57.485029940119759</v>
      </c>
      <c r="Q15">
        <f t="shared" si="1"/>
        <v>71.856287425149702</v>
      </c>
      <c r="R15">
        <f t="shared" si="1"/>
        <v>71.856287425149702</v>
      </c>
      <c r="S15">
        <f t="shared" si="1"/>
        <v>71.856287425149702</v>
      </c>
      <c r="T15">
        <f t="shared" si="1"/>
        <v>71.856287425149702</v>
      </c>
      <c r="U15">
        <f t="shared" si="1"/>
        <v>71.856287425149702</v>
      </c>
      <c r="V15">
        <f t="shared" si="1"/>
        <v>71.856287425149702</v>
      </c>
      <c r="W15">
        <f t="shared" si="1"/>
        <v>71.856287425149702</v>
      </c>
      <c r="X15">
        <f t="shared" si="1"/>
        <v>71.856287425149702</v>
      </c>
      <c r="Y15">
        <f t="shared" si="1"/>
        <v>71.856287425149702</v>
      </c>
      <c r="Z15">
        <f t="shared" si="1"/>
        <v>57.485029940119759</v>
      </c>
      <c r="AA15">
        <f t="shared" si="1"/>
        <v>57.485029940119759</v>
      </c>
      <c r="AB15">
        <f t="shared" si="1"/>
        <v>57.485029940119759</v>
      </c>
      <c r="AC15">
        <f t="shared" si="1"/>
        <v>57.485029940119759</v>
      </c>
      <c r="AD15">
        <f t="shared" si="1"/>
        <v>57.485029940119759</v>
      </c>
      <c r="AE15">
        <f t="shared" si="1"/>
        <v>38.323353293413177</v>
      </c>
      <c r="AF15">
        <f t="shared" si="1"/>
        <v>38.323353293413177</v>
      </c>
      <c r="AG15">
        <f t="shared" si="1"/>
        <v>38.323353293413177</v>
      </c>
      <c r="AH15">
        <f t="shared" si="1"/>
        <v>38.323353293413177</v>
      </c>
      <c r="AI15">
        <f t="shared" si="1"/>
        <v>38.323353293413177</v>
      </c>
      <c r="AJ15">
        <f t="shared" si="1"/>
        <v>38.323353293413177</v>
      </c>
      <c r="AK15">
        <f t="shared" si="1"/>
        <v>19.161676646706589</v>
      </c>
      <c r="AL15">
        <f t="shared" si="1"/>
        <v>19.161676646706589</v>
      </c>
      <c r="AM15">
        <f t="shared" si="1"/>
        <v>19.161676646706589</v>
      </c>
      <c r="AN15">
        <f t="shared" ref="AN15" si="9">AN6*$A15</f>
        <v>19.161676646706589</v>
      </c>
      <c r="AO15">
        <f t="shared" si="5"/>
        <v>1834.7305389221565</v>
      </c>
      <c r="AP15">
        <f t="shared" si="6"/>
        <v>1.8347305389221564</v>
      </c>
      <c r="AQ15" s="28">
        <f t="shared" si="7"/>
        <v>1.2843113772455095</v>
      </c>
    </row>
    <row r="16" spans="1:43">
      <c r="A16">
        <f t="shared" si="3"/>
        <v>40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0</v>
      </c>
      <c r="P16">
        <f t="shared" si="1"/>
        <v>0</v>
      </c>
      <c r="Q16">
        <f t="shared" si="1"/>
        <v>0</v>
      </c>
      <c r="R16">
        <f t="shared" si="1"/>
        <v>0</v>
      </c>
      <c r="S16">
        <f t="shared" si="1"/>
        <v>0</v>
      </c>
      <c r="T16">
        <f t="shared" si="1"/>
        <v>0</v>
      </c>
      <c r="U16">
        <f t="shared" si="1"/>
        <v>0</v>
      </c>
      <c r="V16">
        <f t="shared" si="1"/>
        <v>0</v>
      </c>
      <c r="W16">
        <f t="shared" si="1"/>
        <v>0</v>
      </c>
      <c r="X16">
        <f t="shared" si="1"/>
        <v>0</v>
      </c>
      <c r="Y16">
        <f t="shared" si="1"/>
        <v>0</v>
      </c>
      <c r="Z16">
        <f t="shared" si="1"/>
        <v>0</v>
      </c>
      <c r="AA16">
        <f t="shared" si="1"/>
        <v>0</v>
      </c>
      <c r="AB16">
        <f t="shared" si="1"/>
        <v>0</v>
      </c>
      <c r="AC16">
        <f t="shared" si="1"/>
        <v>0</v>
      </c>
      <c r="AD16">
        <f t="shared" si="1"/>
        <v>0</v>
      </c>
      <c r="AE16">
        <f t="shared" si="1"/>
        <v>0</v>
      </c>
      <c r="AF16">
        <f t="shared" si="1"/>
        <v>0</v>
      </c>
      <c r="AG16">
        <f t="shared" si="1"/>
        <v>0</v>
      </c>
      <c r="AH16">
        <f t="shared" si="1"/>
        <v>0</v>
      </c>
      <c r="AI16">
        <f t="shared" si="1"/>
        <v>0</v>
      </c>
      <c r="AJ16">
        <f t="shared" si="1"/>
        <v>0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0</v>
      </c>
      <c r="AP16">
        <f t="shared" si="6"/>
        <v>0</v>
      </c>
      <c r="AQ16" s="28">
        <f t="shared" si="7"/>
        <v>0</v>
      </c>
    </row>
    <row r="17" spans="1:43">
      <c r="A17">
        <f t="shared" si="3"/>
        <v>-410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64">
        <f t="shared" si="6"/>
        <v>0</v>
      </c>
      <c r="AQ17" s="28">
        <f t="shared" si="7"/>
        <v>0</v>
      </c>
    </row>
    <row r="18" spans="1:43">
      <c r="A18">
        <f t="shared" si="3"/>
        <v>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28">
        <f t="shared" si="7"/>
        <v>0</v>
      </c>
    </row>
    <row r="19" spans="1:43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28">
        <f t="shared" si="7"/>
        <v>0</v>
      </c>
    </row>
    <row r="20" spans="1:43">
      <c r="AO20">
        <f>SUM(AO12:AO19)</f>
        <v>35902.994011976043</v>
      </c>
      <c r="AQ20" s="28">
        <f>SUM(AQ12:AQ19)</f>
        <v>25.132095808383227</v>
      </c>
    </row>
    <row r="21" spans="1:43">
      <c r="B21" s="33">
        <f>B12/1000</f>
        <v>0.16167664670658682</v>
      </c>
      <c r="C21" s="33">
        <f t="shared" ref="C21:AN21" si="15">C12/1000</f>
        <v>0.16167664670658682</v>
      </c>
      <c r="D21" s="33">
        <f t="shared" si="15"/>
        <v>0.17784431137724549</v>
      </c>
      <c r="E21" s="33">
        <f t="shared" si="15"/>
        <v>0.18862275449101795</v>
      </c>
      <c r="F21" s="33">
        <f t="shared" si="15"/>
        <v>0.20479041916167665</v>
      </c>
      <c r="G21" s="33">
        <f t="shared" si="15"/>
        <v>0.2317365269461078</v>
      </c>
      <c r="H21" s="33">
        <f t="shared" si="15"/>
        <v>0.26946107784431139</v>
      </c>
      <c r="I21" s="33">
        <f t="shared" si="15"/>
        <v>0.33952095808383231</v>
      </c>
      <c r="J21" s="33">
        <f t="shared" si="15"/>
        <v>0.3772455089820359</v>
      </c>
      <c r="K21" s="33">
        <f t="shared" si="15"/>
        <v>0.39341317365269463</v>
      </c>
      <c r="L21" s="33">
        <f t="shared" si="15"/>
        <v>0.39341317365269463</v>
      </c>
      <c r="M21" s="33">
        <f t="shared" si="15"/>
        <v>0.39341317365269463</v>
      </c>
      <c r="N21" s="33">
        <f t="shared" si="15"/>
        <v>0.43113772455089827</v>
      </c>
      <c r="O21" s="33">
        <f t="shared" si="15"/>
        <v>0.43113772455089827</v>
      </c>
      <c r="P21" s="33">
        <f t="shared" si="15"/>
        <v>0.48502994011976053</v>
      </c>
      <c r="Q21" s="33">
        <f t="shared" si="15"/>
        <v>0.53892215568862278</v>
      </c>
      <c r="R21" s="33">
        <f t="shared" si="15"/>
        <v>0.53892215568862278</v>
      </c>
      <c r="S21" s="33">
        <f t="shared" si="15"/>
        <v>0.53892215568862278</v>
      </c>
      <c r="T21" s="33">
        <f t="shared" si="15"/>
        <v>0.53892215568862278</v>
      </c>
      <c r="U21" s="33">
        <f t="shared" si="15"/>
        <v>0.53892215568862278</v>
      </c>
      <c r="V21" s="33">
        <f t="shared" si="15"/>
        <v>0.53892215568862278</v>
      </c>
      <c r="W21" s="33">
        <f t="shared" si="15"/>
        <v>0.53892215568862278</v>
      </c>
      <c r="X21" s="33">
        <f t="shared" si="15"/>
        <v>0.53892215568862278</v>
      </c>
      <c r="Y21" s="33">
        <f t="shared" si="15"/>
        <v>0.53892215568862278</v>
      </c>
      <c r="Z21" s="33">
        <f t="shared" si="15"/>
        <v>0.48502994011976053</v>
      </c>
      <c r="AA21" s="33">
        <f t="shared" si="15"/>
        <v>0.43113772455089827</v>
      </c>
      <c r="AB21" s="33">
        <f t="shared" si="15"/>
        <v>0.43113772455089827</v>
      </c>
      <c r="AC21" s="33">
        <f t="shared" si="15"/>
        <v>0.39341317365269463</v>
      </c>
      <c r="AD21" s="33">
        <f t="shared" si="15"/>
        <v>0.39341317365269463</v>
      </c>
      <c r="AE21" s="33">
        <f t="shared" si="15"/>
        <v>0.39341317365269463</v>
      </c>
      <c r="AF21" s="33">
        <f t="shared" si="15"/>
        <v>0.3772455089820359</v>
      </c>
      <c r="AG21" s="33">
        <f t="shared" si="15"/>
        <v>0.33952095808383231</v>
      </c>
      <c r="AH21" s="33">
        <f t="shared" si="15"/>
        <v>0.26946107784431139</v>
      </c>
      <c r="AI21" s="33">
        <f t="shared" si="15"/>
        <v>0.2317365269461078</v>
      </c>
      <c r="AJ21" s="33">
        <f t="shared" si="15"/>
        <v>0.20479041916167665</v>
      </c>
      <c r="AK21" s="33">
        <f t="shared" si="15"/>
        <v>0.18862275449101795</v>
      </c>
      <c r="AL21" s="33">
        <f t="shared" si="15"/>
        <v>0.17784431137724549</v>
      </c>
      <c r="AM21" s="33">
        <f t="shared" si="15"/>
        <v>0.16167664670658682</v>
      </c>
      <c r="AN21" s="33">
        <f t="shared" si="15"/>
        <v>0.16167664670658682</v>
      </c>
      <c r="AO21" s="28">
        <f>AO20/1000</f>
        <v>35.902994011976041</v>
      </c>
    </row>
    <row r="22" spans="1:43">
      <c r="B22" s="33">
        <f t="shared" ref="B22:AN22" si="16">B13/1000</f>
        <v>0.118562874251497</v>
      </c>
      <c r="C22" s="33">
        <f t="shared" si="16"/>
        <v>0.118562874251497</v>
      </c>
      <c r="D22" s="33">
        <f t="shared" si="16"/>
        <v>0.118562874251497</v>
      </c>
      <c r="E22" s="33">
        <f t="shared" si="16"/>
        <v>0.118562874251497</v>
      </c>
      <c r="F22" s="33">
        <f t="shared" si="16"/>
        <v>0.15089820359281439</v>
      </c>
      <c r="G22" s="33">
        <f t="shared" si="16"/>
        <v>0.19401197604790421</v>
      </c>
      <c r="H22" s="33">
        <f t="shared" si="16"/>
        <v>0.21556886227544914</v>
      </c>
      <c r="I22" s="33">
        <f t="shared" si="16"/>
        <v>0.24251497005988026</v>
      </c>
      <c r="J22" s="33">
        <f t="shared" si="16"/>
        <v>0.29640718562874252</v>
      </c>
      <c r="K22" s="33">
        <f t="shared" si="16"/>
        <v>0.29640718562874252</v>
      </c>
      <c r="L22" s="33">
        <f t="shared" si="16"/>
        <v>0.32335329341317365</v>
      </c>
      <c r="M22" s="33">
        <f t="shared" si="16"/>
        <v>0.35029940119760483</v>
      </c>
      <c r="N22" s="33">
        <f t="shared" si="16"/>
        <v>0.35029940119760483</v>
      </c>
      <c r="O22" s="33">
        <f t="shared" si="16"/>
        <v>0.3772455089820359</v>
      </c>
      <c r="P22" s="33">
        <f t="shared" si="16"/>
        <v>0.3772455089820359</v>
      </c>
      <c r="Q22" s="33">
        <f t="shared" si="16"/>
        <v>0.43113772455089827</v>
      </c>
      <c r="R22" s="33">
        <f t="shared" si="16"/>
        <v>0.43113772455089827</v>
      </c>
      <c r="S22" s="33">
        <f t="shared" si="16"/>
        <v>0.43113772455089827</v>
      </c>
      <c r="T22" s="33">
        <f t="shared" si="16"/>
        <v>0.43113772455089827</v>
      </c>
      <c r="U22" s="33">
        <f t="shared" si="16"/>
        <v>0.43113772455089827</v>
      </c>
      <c r="V22" s="33">
        <f t="shared" si="16"/>
        <v>0.43113772455089827</v>
      </c>
      <c r="W22" s="33">
        <f t="shared" si="16"/>
        <v>0.43113772455089827</v>
      </c>
      <c r="X22" s="33">
        <f t="shared" si="16"/>
        <v>0.43113772455089827</v>
      </c>
      <c r="Y22" s="33">
        <f t="shared" si="16"/>
        <v>0.43113772455089827</v>
      </c>
      <c r="Z22" s="33">
        <f t="shared" si="16"/>
        <v>0.3772455089820359</v>
      </c>
      <c r="AA22" s="33">
        <f t="shared" si="16"/>
        <v>0.3772455089820359</v>
      </c>
      <c r="AB22" s="33">
        <f t="shared" si="16"/>
        <v>0.35029940119760483</v>
      </c>
      <c r="AC22" s="33">
        <f t="shared" si="16"/>
        <v>0.35029940119760483</v>
      </c>
      <c r="AD22" s="33">
        <f t="shared" si="16"/>
        <v>0.32335329341317365</v>
      </c>
      <c r="AE22" s="33">
        <f t="shared" si="16"/>
        <v>0.29640718562874252</v>
      </c>
      <c r="AF22" s="33">
        <f t="shared" si="16"/>
        <v>0.29640718562874252</v>
      </c>
      <c r="AG22" s="33">
        <f t="shared" si="16"/>
        <v>0.24251497005988026</v>
      </c>
      <c r="AH22" s="33">
        <f t="shared" si="16"/>
        <v>0.21556886227544914</v>
      </c>
      <c r="AI22" s="33">
        <f t="shared" si="16"/>
        <v>0.19401197604790421</v>
      </c>
      <c r="AJ22" s="33">
        <f t="shared" si="16"/>
        <v>0.15089820359281439</v>
      </c>
      <c r="AK22" s="33">
        <f t="shared" si="16"/>
        <v>0.118562874251497</v>
      </c>
      <c r="AL22" s="33">
        <f t="shared" si="16"/>
        <v>0.118562874251497</v>
      </c>
      <c r="AM22" s="33">
        <f t="shared" si="16"/>
        <v>0.118562874251497</v>
      </c>
      <c r="AN22" s="33">
        <f t="shared" si="16"/>
        <v>0.118562874251497</v>
      </c>
    </row>
    <row r="23" spans="1:43">
      <c r="B23" s="33">
        <f t="shared" ref="B23:AN23" si="17">B14/1000</f>
        <v>5.2694610778443111E-2</v>
      </c>
      <c r="C23" s="33">
        <f t="shared" si="17"/>
        <v>5.2694610778443111E-2</v>
      </c>
      <c r="D23" s="33">
        <f t="shared" si="17"/>
        <v>6.5868263473053898E-2</v>
      </c>
      <c r="E23" s="33">
        <f t="shared" si="17"/>
        <v>7.9041916167664664E-2</v>
      </c>
      <c r="F23" s="33">
        <f t="shared" si="17"/>
        <v>0.118562874251497</v>
      </c>
      <c r="G23" s="33">
        <f t="shared" si="17"/>
        <v>0.15149700598802393</v>
      </c>
      <c r="H23" s="33">
        <f t="shared" si="17"/>
        <v>0.18443113772455091</v>
      </c>
      <c r="I23" s="33">
        <f t="shared" si="17"/>
        <v>0.19760479041916171</v>
      </c>
      <c r="J23" s="33">
        <f t="shared" si="17"/>
        <v>0.23053892215568861</v>
      </c>
      <c r="K23" s="33">
        <f t="shared" si="17"/>
        <v>0.23053892215568861</v>
      </c>
      <c r="L23" s="33">
        <f t="shared" si="17"/>
        <v>0.2502994011976048</v>
      </c>
      <c r="M23" s="33">
        <f t="shared" si="17"/>
        <v>0.29640718562874252</v>
      </c>
      <c r="N23" s="33">
        <f t="shared" si="17"/>
        <v>0.29640718562874252</v>
      </c>
      <c r="O23" s="33">
        <f t="shared" si="17"/>
        <v>0.29640718562874252</v>
      </c>
      <c r="P23" s="33">
        <f t="shared" si="17"/>
        <v>0.33592814371257484</v>
      </c>
      <c r="Q23" s="33">
        <f t="shared" si="17"/>
        <v>0.34251497005988024</v>
      </c>
      <c r="R23" s="33">
        <f t="shared" si="17"/>
        <v>0.34251497005988024</v>
      </c>
      <c r="S23" s="33">
        <f t="shared" si="17"/>
        <v>0.34251497005988024</v>
      </c>
      <c r="T23" s="33">
        <f t="shared" si="17"/>
        <v>0.34251497005988024</v>
      </c>
      <c r="U23" s="33">
        <f t="shared" si="17"/>
        <v>0.34251497005988024</v>
      </c>
      <c r="V23" s="33">
        <f t="shared" si="17"/>
        <v>0.34251497005988024</v>
      </c>
      <c r="W23" s="33">
        <f t="shared" si="17"/>
        <v>0.34251497005988024</v>
      </c>
      <c r="X23" s="33">
        <f t="shared" si="17"/>
        <v>0.34251497005988024</v>
      </c>
      <c r="Y23" s="33">
        <f t="shared" si="17"/>
        <v>0.34251497005988024</v>
      </c>
      <c r="Z23" s="33">
        <f t="shared" si="17"/>
        <v>0.33592814371257484</v>
      </c>
      <c r="AA23" s="33">
        <f t="shared" si="17"/>
        <v>0.29640718562874252</v>
      </c>
      <c r="AB23" s="33">
        <f t="shared" si="17"/>
        <v>0.29640718562874252</v>
      </c>
      <c r="AC23" s="33">
        <f t="shared" si="17"/>
        <v>0.29640718562874252</v>
      </c>
      <c r="AD23" s="33">
        <f t="shared" si="17"/>
        <v>0.2502994011976048</v>
      </c>
      <c r="AE23" s="33">
        <f t="shared" si="17"/>
        <v>0.23053892215568861</v>
      </c>
      <c r="AF23" s="33">
        <f t="shared" si="17"/>
        <v>0.23053892215568861</v>
      </c>
      <c r="AG23" s="33">
        <f t="shared" si="17"/>
        <v>0.19760479041916171</v>
      </c>
      <c r="AH23" s="33">
        <f t="shared" si="17"/>
        <v>0.18443113772455091</v>
      </c>
      <c r="AI23" s="33">
        <f t="shared" si="17"/>
        <v>0.15149700598802393</v>
      </c>
      <c r="AJ23" s="33">
        <f t="shared" si="17"/>
        <v>0.118562874251497</v>
      </c>
      <c r="AK23" s="33">
        <f t="shared" si="17"/>
        <v>7.9041916167664664E-2</v>
      </c>
      <c r="AL23" s="33">
        <f t="shared" si="17"/>
        <v>6.5868263473053898E-2</v>
      </c>
      <c r="AM23" s="33">
        <f t="shared" si="17"/>
        <v>5.2694610778443111E-2</v>
      </c>
      <c r="AN23" s="33">
        <f t="shared" si="17"/>
        <v>5.2694610778443111E-2</v>
      </c>
      <c r="AO23" s="29"/>
    </row>
    <row r="24" spans="1:43">
      <c r="B24" s="33">
        <f t="shared" ref="B24:AN24" si="18">B15/1000</f>
        <v>1.916167664670659E-2</v>
      </c>
      <c r="C24" s="33">
        <f t="shared" si="18"/>
        <v>1.916167664670659E-2</v>
      </c>
      <c r="D24" s="33">
        <f t="shared" si="18"/>
        <v>1.916167664670659E-2</v>
      </c>
      <c r="E24" s="33">
        <f t="shared" si="18"/>
        <v>1.916167664670659E-2</v>
      </c>
      <c r="F24" s="33">
        <f t="shared" si="18"/>
        <v>3.832335329341318E-2</v>
      </c>
      <c r="G24" s="33">
        <f t="shared" si="18"/>
        <v>3.832335329341318E-2</v>
      </c>
      <c r="H24" s="33">
        <f t="shared" si="18"/>
        <v>3.832335329341318E-2</v>
      </c>
      <c r="I24" s="33">
        <f t="shared" si="18"/>
        <v>3.832335329341318E-2</v>
      </c>
      <c r="J24" s="33">
        <f t="shared" si="18"/>
        <v>3.832335329341318E-2</v>
      </c>
      <c r="K24" s="33">
        <f t="shared" si="18"/>
        <v>3.832335329341318E-2</v>
      </c>
      <c r="L24" s="33">
        <f t="shared" si="18"/>
        <v>5.748502994011976E-2</v>
      </c>
      <c r="M24" s="33">
        <f t="shared" si="18"/>
        <v>5.748502994011976E-2</v>
      </c>
      <c r="N24" s="33">
        <f t="shared" si="18"/>
        <v>5.748502994011976E-2</v>
      </c>
      <c r="O24" s="33">
        <f t="shared" si="18"/>
        <v>5.748502994011976E-2</v>
      </c>
      <c r="P24" s="33">
        <f t="shared" si="18"/>
        <v>5.748502994011976E-2</v>
      </c>
      <c r="Q24" s="33">
        <f t="shared" si="18"/>
        <v>7.1856287425149698E-2</v>
      </c>
      <c r="R24" s="33">
        <f t="shared" si="18"/>
        <v>7.1856287425149698E-2</v>
      </c>
      <c r="S24" s="33">
        <f t="shared" si="18"/>
        <v>7.1856287425149698E-2</v>
      </c>
      <c r="T24" s="33">
        <f t="shared" si="18"/>
        <v>7.1856287425149698E-2</v>
      </c>
      <c r="U24" s="33">
        <f t="shared" si="18"/>
        <v>7.1856287425149698E-2</v>
      </c>
      <c r="V24" s="33">
        <f t="shared" si="18"/>
        <v>7.1856287425149698E-2</v>
      </c>
      <c r="W24" s="33">
        <f t="shared" si="18"/>
        <v>7.1856287425149698E-2</v>
      </c>
      <c r="X24" s="33">
        <f t="shared" si="18"/>
        <v>7.1856287425149698E-2</v>
      </c>
      <c r="Y24" s="33">
        <f t="shared" si="18"/>
        <v>7.1856287425149698E-2</v>
      </c>
      <c r="Z24" s="33">
        <f t="shared" si="18"/>
        <v>5.748502994011976E-2</v>
      </c>
      <c r="AA24" s="33">
        <f t="shared" si="18"/>
        <v>5.748502994011976E-2</v>
      </c>
      <c r="AB24" s="33">
        <f t="shared" si="18"/>
        <v>5.748502994011976E-2</v>
      </c>
      <c r="AC24" s="33">
        <f t="shared" si="18"/>
        <v>5.748502994011976E-2</v>
      </c>
      <c r="AD24" s="33">
        <f t="shared" si="18"/>
        <v>5.748502994011976E-2</v>
      </c>
      <c r="AE24" s="33">
        <f t="shared" si="18"/>
        <v>3.832335329341318E-2</v>
      </c>
      <c r="AF24" s="33">
        <f t="shared" si="18"/>
        <v>3.832335329341318E-2</v>
      </c>
      <c r="AG24" s="33">
        <f t="shared" si="18"/>
        <v>3.832335329341318E-2</v>
      </c>
      <c r="AH24" s="33">
        <f t="shared" si="18"/>
        <v>3.832335329341318E-2</v>
      </c>
      <c r="AI24" s="33">
        <f t="shared" si="18"/>
        <v>3.832335329341318E-2</v>
      </c>
      <c r="AJ24" s="33">
        <f t="shared" si="18"/>
        <v>3.832335329341318E-2</v>
      </c>
      <c r="AK24" s="33">
        <f t="shared" si="18"/>
        <v>1.916167664670659E-2</v>
      </c>
      <c r="AL24" s="33">
        <f t="shared" si="18"/>
        <v>1.916167664670659E-2</v>
      </c>
      <c r="AM24" s="33">
        <f t="shared" si="18"/>
        <v>1.916167664670659E-2</v>
      </c>
      <c r="AN24" s="33">
        <f t="shared" si="18"/>
        <v>1.916167664670659E-2</v>
      </c>
    </row>
    <row r="25" spans="1:43">
      <c r="B25" s="33">
        <f t="shared" ref="B25:AN25" si="19">B16/1000</f>
        <v>0</v>
      </c>
      <c r="C25" s="33">
        <f t="shared" si="19"/>
        <v>0</v>
      </c>
      <c r="D25" s="33">
        <f t="shared" si="19"/>
        <v>0</v>
      </c>
      <c r="E25" s="33">
        <f t="shared" si="19"/>
        <v>0</v>
      </c>
      <c r="F25" s="33">
        <f t="shared" si="19"/>
        <v>0</v>
      </c>
      <c r="G25" s="33">
        <f t="shared" si="19"/>
        <v>0</v>
      </c>
      <c r="H25" s="33">
        <f t="shared" si="19"/>
        <v>0</v>
      </c>
      <c r="I25" s="33">
        <f t="shared" si="19"/>
        <v>0</v>
      </c>
      <c r="J25" s="33">
        <f t="shared" si="19"/>
        <v>0</v>
      </c>
      <c r="K25" s="33">
        <f t="shared" si="19"/>
        <v>0</v>
      </c>
      <c r="L25" s="33">
        <f t="shared" si="19"/>
        <v>0</v>
      </c>
      <c r="M25" s="33">
        <f t="shared" si="19"/>
        <v>0</v>
      </c>
      <c r="N25" s="33">
        <f t="shared" si="19"/>
        <v>0</v>
      </c>
      <c r="O25" s="33">
        <f t="shared" si="19"/>
        <v>0</v>
      </c>
      <c r="P25" s="33">
        <f t="shared" si="19"/>
        <v>0</v>
      </c>
      <c r="Q25" s="33">
        <f t="shared" si="19"/>
        <v>0</v>
      </c>
      <c r="R25" s="33">
        <f t="shared" si="19"/>
        <v>0</v>
      </c>
      <c r="S25" s="33">
        <f t="shared" si="19"/>
        <v>0</v>
      </c>
      <c r="T25" s="33">
        <f t="shared" si="19"/>
        <v>0</v>
      </c>
      <c r="U25" s="33">
        <f t="shared" si="19"/>
        <v>0</v>
      </c>
      <c r="V25" s="33">
        <f t="shared" si="19"/>
        <v>0</v>
      </c>
      <c r="W25" s="33">
        <f t="shared" si="19"/>
        <v>0</v>
      </c>
      <c r="X25" s="33">
        <f t="shared" si="19"/>
        <v>0</v>
      </c>
      <c r="Y25" s="33">
        <f t="shared" si="19"/>
        <v>0</v>
      </c>
      <c r="Z25" s="33">
        <f t="shared" si="19"/>
        <v>0</v>
      </c>
      <c r="AA25" s="33">
        <f t="shared" si="19"/>
        <v>0</v>
      </c>
      <c r="AB25" s="33">
        <f t="shared" si="19"/>
        <v>0</v>
      </c>
      <c r="AC25" s="33">
        <f t="shared" si="19"/>
        <v>0</v>
      </c>
      <c r="AD25" s="33">
        <f t="shared" si="19"/>
        <v>0</v>
      </c>
      <c r="AE25" s="33">
        <f t="shared" si="19"/>
        <v>0</v>
      </c>
      <c r="AF25" s="33">
        <f t="shared" si="19"/>
        <v>0</v>
      </c>
      <c r="AG25" s="33">
        <f t="shared" si="19"/>
        <v>0</v>
      </c>
      <c r="AH25" s="33">
        <f t="shared" si="19"/>
        <v>0</v>
      </c>
      <c r="AI25" s="33">
        <f t="shared" si="19"/>
        <v>0</v>
      </c>
      <c r="AJ25" s="33">
        <f t="shared" si="19"/>
        <v>0</v>
      </c>
      <c r="AK25" s="33">
        <f t="shared" si="19"/>
        <v>0</v>
      </c>
      <c r="AL25" s="33">
        <f t="shared" si="19"/>
        <v>0</v>
      </c>
      <c r="AM25" s="33">
        <f t="shared" si="19"/>
        <v>0</v>
      </c>
      <c r="AN25" s="33">
        <f t="shared" si="19"/>
        <v>0</v>
      </c>
    </row>
    <row r="26" spans="1:43">
      <c r="B26" s="33">
        <f t="shared" ref="B26:AN26" si="20">B17/1000</f>
        <v>0</v>
      </c>
      <c r="C26" s="33">
        <f t="shared" si="20"/>
        <v>0</v>
      </c>
      <c r="D26" s="33">
        <f t="shared" si="20"/>
        <v>0</v>
      </c>
      <c r="E26" s="33">
        <f t="shared" si="20"/>
        <v>0</v>
      </c>
      <c r="F26" s="33">
        <f t="shared" si="20"/>
        <v>0</v>
      </c>
      <c r="G26" s="33">
        <f t="shared" si="20"/>
        <v>0</v>
      </c>
      <c r="H26" s="33">
        <f t="shared" si="20"/>
        <v>0</v>
      </c>
      <c r="I26" s="33">
        <f t="shared" si="20"/>
        <v>0</v>
      </c>
      <c r="J26" s="33">
        <f t="shared" si="20"/>
        <v>0</v>
      </c>
      <c r="K26" s="33">
        <f t="shared" si="20"/>
        <v>0</v>
      </c>
      <c r="L26" s="33">
        <f t="shared" si="20"/>
        <v>0</v>
      </c>
      <c r="M26" s="33">
        <f t="shared" si="20"/>
        <v>0</v>
      </c>
      <c r="N26" s="33">
        <f t="shared" si="20"/>
        <v>0</v>
      </c>
      <c r="O26" s="33">
        <f t="shared" si="20"/>
        <v>0</v>
      </c>
      <c r="P26" s="33">
        <f t="shared" si="20"/>
        <v>0</v>
      </c>
      <c r="Q26" s="33">
        <f t="shared" si="20"/>
        <v>0</v>
      </c>
      <c r="R26" s="33">
        <f t="shared" si="20"/>
        <v>0</v>
      </c>
      <c r="S26" s="33">
        <f t="shared" si="20"/>
        <v>0</v>
      </c>
      <c r="T26" s="33">
        <f t="shared" si="20"/>
        <v>0</v>
      </c>
      <c r="U26" s="33">
        <f t="shared" si="20"/>
        <v>0</v>
      </c>
      <c r="V26" s="33">
        <f t="shared" si="20"/>
        <v>0</v>
      </c>
      <c r="W26" s="33">
        <f t="shared" si="20"/>
        <v>0</v>
      </c>
      <c r="X26" s="33">
        <f t="shared" si="20"/>
        <v>0</v>
      </c>
      <c r="Y26" s="33">
        <f t="shared" si="20"/>
        <v>0</v>
      </c>
      <c r="Z26" s="33">
        <f t="shared" si="20"/>
        <v>0</v>
      </c>
      <c r="AA26" s="33">
        <f t="shared" si="20"/>
        <v>0</v>
      </c>
      <c r="AB26" s="33">
        <f t="shared" si="20"/>
        <v>0</v>
      </c>
      <c r="AC26" s="33">
        <f t="shared" si="20"/>
        <v>0</v>
      </c>
      <c r="AD26" s="33">
        <f t="shared" si="20"/>
        <v>0</v>
      </c>
      <c r="AE26" s="33">
        <f t="shared" si="20"/>
        <v>0</v>
      </c>
      <c r="AF26" s="33">
        <f t="shared" si="20"/>
        <v>0</v>
      </c>
      <c r="AG26" s="33">
        <f t="shared" si="20"/>
        <v>0</v>
      </c>
      <c r="AH26" s="33">
        <f t="shared" si="20"/>
        <v>0</v>
      </c>
      <c r="AI26" s="33">
        <f t="shared" si="20"/>
        <v>0</v>
      </c>
      <c r="AJ26" s="33">
        <f t="shared" si="20"/>
        <v>0</v>
      </c>
      <c r="AK26" s="33">
        <f t="shared" si="20"/>
        <v>0</v>
      </c>
      <c r="AL26" s="33">
        <f t="shared" si="20"/>
        <v>0</v>
      </c>
      <c r="AM26" s="33">
        <f t="shared" si="20"/>
        <v>0</v>
      </c>
      <c r="AN26" s="33">
        <f t="shared" si="20"/>
        <v>0</v>
      </c>
      <c r="AO26" s="28">
        <f>AO21*0.7</f>
        <v>25.132095808383227</v>
      </c>
    </row>
    <row r="27" spans="1:43">
      <c r="B27" s="33">
        <f t="shared" ref="B27:AN27" si="21">B18/1000</f>
        <v>0</v>
      </c>
      <c r="C27" s="33">
        <f t="shared" si="21"/>
        <v>0</v>
      </c>
      <c r="D27" s="33">
        <f t="shared" si="21"/>
        <v>0</v>
      </c>
      <c r="E27" s="33">
        <f t="shared" si="21"/>
        <v>0</v>
      </c>
      <c r="F27" s="33">
        <f t="shared" si="21"/>
        <v>0</v>
      </c>
      <c r="G27" s="33">
        <f t="shared" si="21"/>
        <v>0</v>
      </c>
      <c r="H27" s="33">
        <f t="shared" si="21"/>
        <v>0</v>
      </c>
      <c r="I27" s="33">
        <f t="shared" si="21"/>
        <v>0</v>
      </c>
      <c r="J27" s="33">
        <f t="shared" si="21"/>
        <v>0</v>
      </c>
      <c r="K27" s="33">
        <f t="shared" si="21"/>
        <v>0</v>
      </c>
      <c r="L27" s="33">
        <f t="shared" si="21"/>
        <v>0</v>
      </c>
      <c r="M27" s="33">
        <f t="shared" si="21"/>
        <v>0</v>
      </c>
      <c r="N27" s="33">
        <f t="shared" si="21"/>
        <v>0</v>
      </c>
      <c r="O27" s="33">
        <f t="shared" si="21"/>
        <v>0</v>
      </c>
      <c r="P27" s="33">
        <f t="shared" si="21"/>
        <v>0</v>
      </c>
      <c r="Q27" s="33">
        <f t="shared" si="21"/>
        <v>0</v>
      </c>
      <c r="R27" s="33">
        <f t="shared" si="21"/>
        <v>0</v>
      </c>
      <c r="S27" s="33">
        <f t="shared" si="21"/>
        <v>0</v>
      </c>
      <c r="T27" s="33">
        <f t="shared" si="21"/>
        <v>0</v>
      </c>
      <c r="U27" s="33">
        <f t="shared" si="21"/>
        <v>0</v>
      </c>
      <c r="V27" s="33">
        <f t="shared" si="21"/>
        <v>0</v>
      </c>
      <c r="W27" s="33">
        <f t="shared" si="21"/>
        <v>0</v>
      </c>
      <c r="X27" s="33">
        <f t="shared" si="21"/>
        <v>0</v>
      </c>
      <c r="Y27" s="33">
        <f t="shared" si="21"/>
        <v>0</v>
      </c>
      <c r="Z27" s="33">
        <f t="shared" si="21"/>
        <v>0</v>
      </c>
      <c r="AA27" s="33">
        <f t="shared" si="21"/>
        <v>0</v>
      </c>
      <c r="AB27" s="33">
        <f t="shared" si="21"/>
        <v>0</v>
      </c>
      <c r="AC27" s="33">
        <f t="shared" si="21"/>
        <v>0</v>
      </c>
      <c r="AD27" s="33">
        <f t="shared" si="21"/>
        <v>0</v>
      </c>
      <c r="AE27" s="33">
        <f t="shared" si="21"/>
        <v>0</v>
      </c>
      <c r="AF27" s="33">
        <f t="shared" si="21"/>
        <v>0</v>
      </c>
      <c r="AG27" s="33">
        <f t="shared" si="21"/>
        <v>0</v>
      </c>
      <c r="AH27" s="33">
        <f t="shared" si="21"/>
        <v>0</v>
      </c>
      <c r="AI27" s="33">
        <f t="shared" si="21"/>
        <v>0</v>
      </c>
      <c r="AJ27" s="33">
        <f t="shared" si="21"/>
        <v>0</v>
      </c>
      <c r="AK27" s="33">
        <f t="shared" si="21"/>
        <v>0</v>
      </c>
      <c r="AL27" s="33">
        <f t="shared" si="21"/>
        <v>0</v>
      </c>
      <c r="AM27" s="33">
        <f t="shared" si="21"/>
        <v>0</v>
      </c>
      <c r="AN27" s="33">
        <f t="shared" si="21"/>
        <v>0</v>
      </c>
    </row>
    <row r="28" spans="1:43">
      <c r="B28" s="33">
        <f t="shared" ref="B28:AN28" si="22">B19/1000</f>
        <v>0</v>
      </c>
      <c r="C28" s="33">
        <f t="shared" si="22"/>
        <v>0</v>
      </c>
      <c r="D28" s="33">
        <f t="shared" si="22"/>
        <v>0</v>
      </c>
      <c r="E28" s="33">
        <f t="shared" si="22"/>
        <v>0</v>
      </c>
      <c r="F28" s="33">
        <f t="shared" si="22"/>
        <v>0</v>
      </c>
      <c r="G28" s="33">
        <f t="shared" si="22"/>
        <v>0</v>
      </c>
      <c r="H28" s="33">
        <f t="shared" si="22"/>
        <v>0</v>
      </c>
      <c r="I28" s="33">
        <f t="shared" si="22"/>
        <v>0</v>
      </c>
      <c r="J28" s="33">
        <f t="shared" si="22"/>
        <v>0</v>
      </c>
      <c r="K28" s="33">
        <f t="shared" si="22"/>
        <v>0</v>
      </c>
      <c r="L28" s="33">
        <f t="shared" si="22"/>
        <v>0</v>
      </c>
      <c r="M28" s="33">
        <f t="shared" si="22"/>
        <v>0</v>
      </c>
      <c r="N28" s="33">
        <f t="shared" si="22"/>
        <v>0</v>
      </c>
      <c r="O28" s="33">
        <f t="shared" si="22"/>
        <v>0</v>
      </c>
      <c r="P28" s="33">
        <f t="shared" si="22"/>
        <v>0</v>
      </c>
      <c r="Q28" s="33">
        <f t="shared" si="22"/>
        <v>0</v>
      </c>
      <c r="R28" s="33">
        <f t="shared" si="22"/>
        <v>0</v>
      </c>
      <c r="S28" s="33">
        <f t="shared" si="22"/>
        <v>0</v>
      </c>
      <c r="T28" s="33">
        <f t="shared" si="22"/>
        <v>0</v>
      </c>
      <c r="U28" s="33">
        <f t="shared" si="22"/>
        <v>0</v>
      </c>
      <c r="V28" s="33">
        <f t="shared" si="22"/>
        <v>0</v>
      </c>
      <c r="W28" s="33">
        <f t="shared" si="22"/>
        <v>0</v>
      </c>
      <c r="X28" s="33">
        <f t="shared" si="22"/>
        <v>0</v>
      </c>
      <c r="Y28" s="33">
        <f t="shared" si="22"/>
        <v>0</v>
      </c>
      <c r="Z28" s="33">
        <f t="shared" si="22"/>
        <v>0</v>
      </c>
      <c r="AA28" s="33">
        <f t="shared" si="22"/>
        <v>0</v>
      </c>
      <c r="AB28" s="33">
        <f t="shared" si="22"/>
        <v>0</v>
      </c>
      <c r="AC28" s="33">
        <f t="shared" si="22"/>
        <v>0</v>
      </c>
      <c r="AD28" s="33">
        <f t="shared" si="22"/>
        <v>0</v>
      </c>
      <c r="AE28" s="33">
        <f t="shared" si="22"/>
        <v>0</v>
      </c>
      <c r="AF28" s="33">
        <f t="shared" si="22"/>
        <v>0</v>
      </c>
      <c r="AG28" s="33">
        <f t="shared" si="22"/>
        <v>0</v>
      </c>
      <c r="AH28" s="33">
        <f t="shared" si="22"/>
        <v>0</v>
      </c>
      <c r="AI28" s="33">
        <f t="shared" si="22"/>
        <v>0</v>
      </c>
      <c r="AJ28" s="33">
        <f t="shared" si="22"/>
        <v>0</v>
      </c>
      <c r="AK28" s="33">
        <f t="shared" si="22"/>
        <v>0</v>
      </c>
      <c r="AL28" s="33">
        <f t="shared" si="22"/>
        <v>0</v>
      </c>
      <c r="AM28" s="33">
        <f t="shared" si="22"/>
        <v>0</v>
      </c>
      <c r="AN28" s="33">
        <f t="shared" si="22"/>
        <v>0</v>
      </c>
    </row>
    <row r="29" spans="1:43">
      <c r="B29" s="34" t="s">
        <v>42</v>
      </c>
      <c r="C29" s="34" t="s">
        <v>43</v>
      </c>
      <c r="D29" s="34" t="s">
        <v>44</v>
      </c>
      <c r="E29" s="34" t="s">
        <v>45</v>
      </c>
      <c r="F29" s="34" t="s">
        <v>46</v>
      </c>
      <c r="G29" s="34" t="s">
        <v>47</v>
      </c>
      <c r="H29" s="34" t="s">
        <v>48</v>
      </c>
      <c r="I29" s="34" t="s">
        <v>49</v>
      </c>
      <c r="J29" s="34" t="s">
        <v>50</v>
      </c>
      <c r="K29" s="34" t="s">
        <v>51</v>
      </c>
      <c r="L29" s="34" t="s">
        <v>52</v>
      </c>
      <c r="M29" s="34" t="s">
        <v>53</v>
      </c>
      <c r="N29" s="34" t="s">
        <v>54</v>
      </c>
      <c r="O29" s="34" t="s">
        <v>55</v>
      </c>
      <c r="P29" s="34" t="s">
        <v>56</v>
      </c>
      <c r="Q29" s="34" t="s">
        <v>57</v>
      </c>
      <c r="R29" s="34" t="s">
        <v>58</v>
      </c>
      <c r="S29" s="34" t="s">
        <v>59</v>
      </c>
      <c r="T29" s="34" t="s">
        <v>60</v>
      </c>
      <c r="U29" s="34" t="s">
        <v>61</v>
      </c>
      <c r="V29" s="34" t="s">
        <v>62</v>
      </c>
      <c r="W29" s="34" t="s">
        <v>63</v>
      </c>
      <c r="X29" s="34" t="s">
        <v>64</v>
      </c>
      <c r="Y29" s="34" t="s">
        <v>65</v>
      </c>
      <c r="Z29" s="34" t="s">
        <v>66</v>
      </c>
      <c r="AA29" s="34" t="s">
        <v>67</v>
      </c>
      <c r="AB29" s="34" t="s">
        <v>68</v>
      </c>
      <c r="AC29" s="34" t="s">
        <v>69</v>
      </c>
      <c r="AD29" s="34" t="s">
        <v>70</v>
      </c>
      <c r="AE29" s="34" t="s">
        <v>71</v>
      </c>
      <c r="AF29" s="34" t="s">
        <v>72</v>
      </c>
      <c r="AG29" s="34" t="s">
        <v>73</v>
      </c>
      <c r="AH29" s="34" t="s">
        <v>74</v>
      </c>
      <c r="AI29" s="34" t="s">
        <v>75</v>
      </c>
      <c r="AJ29" s="34" t="s">
        <v>76</v>
      </c>
      <c r="AK29" s="34" t="s">
        <v>77</v>
      </c>
      <c r="AL29" s="34" t="s">
        <v>78</v>
      </c>
      <c r="AM29" s="34" t="s">
        <v>79</v>
      </c>
      <c r="AN29" s="34" t="s">
        <v>80</v>
      </c>
    </row>
    <row r="30" spans="1:43">
      <c r="B30" s="33">
        <f>B21*0.7</f>
        <v>0.11317365269461077</v>
      </c>
      <c r="C30" s="33">
        <f t="shared" ref="C30:AN30" si="23">C21*0.7</f>
        <v>0.11317365269461077</v>
      </c>
      <c r="D30" s="33">
        <f t="shared" si="23"/>
        <v>0.12449101796407183</v>
      </c>
      <c r="E30" s="33">
        <f t="shared" si="23"/>
        <v>0.13203592814371257</v>
      </c>
      <c r="F30" s="33">
        <f t="shared" si="23"/>
        <v>0.14335329341317365</v>
      </c>
      <c r="G30" s="33">
        <f t="shared" si="23"/>
        <v>0.16221556886227545</v>
      </c>
      <c r="H30" s="33">
        <f t="shared" si="23"/>
        <v>0.18862275449101795</v>
      </c>
      <c r="I30" s="33">
        <f t="shared" si="23"/>
        <v>0.2376646706586826</v>
      </c>
      <c r="J30" s="33">
        <f t="shared" si="23"/>
        <v>0.26407185628742513</v>
      </c>
      <c r="K30" s="33">
        <f t="shared" si="23"/>
        <v>0.27538922155688622</v>
      </c>
      <c r="L30" s="33">
        <f t="shared" si="23"/>
        <v>0.27538922155688622</v>
      </c>
      <c r="M30" s="33">
        <f t="shared" si="23"/>
        <v>0.27538922155688622</v>
      </c>
      <c r="N30" s="33">
        <f t="shared" si="23"/>
        <v>0.30179640718562878</v>
      </c>
      <c r="O30" s="33">
        <f t="shared" si="23"/>
        <v>0.30179640718562878</v>
      </c>
      <c r="P30" s="33">
        <f t="shared" si="23"/>
        <v>0.33952095808383237</v>
      </c>
      <c r="Q30" s="33">
        <f t="shared" si="23"/>
        <v>0.3772455089820359</v>
      </c>
      <c r="R30" s="33">
        <f t="shared" si="23"/>
        <v>0.3772455089820359</v>
      </c>
      <c r="S30" s="33">
        <f t="shared" si="23"/>
        <v>0.3772455089820359</v>
      </c>
      <c r="T30" s="33">
        <f t="shared" si="23"/>
        <v>0.3772455089820359</v>
      </c>
      <c r="U30" s="33">
        <f t="shared" si="23"/>
        <v>0.3772455089820359</v>
      </c>
      <c r="V30" s="33">
        <f t="shared" si="23"/>
        <v>0.3772455089820359</v>
      </c>
      <c r="W30" s="33">
        <f t="shared" si="23"/>
        <v>0.3772455089820359</v>
      </c>
      <c r="X30" s="33">
        <f t="shared" si="23"/>
        <v>0.3772455089820359</v>
      </c>
      <c r="Y30" s="33">
        <f t="shared" si="23"/>
        <v>0.3772455089820359</v>
      </c>
      <c r="Z30" s="33">
        <f t="shared" si="23"/>
        <v>0.33952095808383237</v>
      </c>
      <c r="AA30" s="33">
        <f t="shared" si="23"/>
        <v>0.30179640718562878</v>
      </c>
      <c r="AB30" s="33">
        <f t="shared" si="23"/>
        <v>0.30179640718562878</v>
      </c>
      <c r="AC30" s="33">
        <f t="shared" si="23"/>
        <v>0.27538922155688622</v>
      </c>
      <c r="AD30" s="33">
        <f t="shared" si="23"/>
        <v>0.27538922155688622</v>
      </c>
      <c r="AE30" s="33">
        <f t="shared" si="23"/>
        <v>0.27538922155688622</v>
      </c>
      <c r="AF30" s="33">
        <f t="shared" si="23"/>
        <v>0.26407185628742513</v>
      </c>
      <c r="AG30" s="33">
        <f t="shared" si="23"/>
        <v>0.2376646706586826</v>
      </c>
      <c r="AH30" s="33">
        <f t="shared" si="23"/>
        <v>0.18862275449101795</v>
      </c>
      <c r="AI30" s="33">
        <f t="shared" si="23"/>
        <v>0.16221556886227545</v>
      </c>
      <c r="AJ30" s="33">
        <f t="shared" si="23"/>
        <v>0.14335329341317365</v>
      </c>
      <c r="AK30" s="33">
        <f t="shared" si="23"/>
        <v>0.13203592814371257</v>
      </c>
      <c r="AL30" s="33">
        <f t="shared" si="23"/>
        <v>0.12449101796407183</v>
      </c>
      <c r="AM30" s="33">
        <f t="shared" si="23"/>
        <v>0.11317365269461077</v>
      </c>
      <c r="AN30" s="33">
        <f t="shared" si="23"/>
        <v>0.11317365269461077</v>
      </c>
    </row>
    <row r="31" spans="1:43">
      <c r="B31" s="33">
        <f t="shared" ref="B31:AN31" si="24">B22*0.7</f>
        <v>8.2994011976047902E-2</v>
      </c>
      <c r="C31" s="33">
        <f t="shared" si="24"/>
        <v>8.2994011976047902E-2</v>
      </c>
      <c r="D31" s="33">
        <f t="shared" si="24"/>
        <v>8.2994011976047902E-2</v>
      </c>
      <c r="E31" s="33">
        <f t="shared" si="24"/>
        <v>8.2994011976047902E-2</v>
      </c>
      <c r="F31" s="33">
        <f t="shared" si="24"/>
        <v>0.10562874251497006</v>
      </c>
      <c r="G31" s="33">
        <f t="shared" si="24"/>
        <v>0.13580838323353295</v>
      </c>
      <c r="H31" s="33">
        <f t="shared" si="24"/>
        <v>0.15089820359281439</v>
      </c>
      <c r="I31" s="33">
        <f t="shared" si="24"/>
        <v>0.16976047904191618</v>
      </c>
      <c r="J31" s="33">
        <f t="shared" si="24"/>
        <v>0.20748502994011975</v>
      </c>
      <c r="K31" s="33">
        <f t="shared" si="24"/>
        <v>0.20748502994011975</v>
      </c>
      <c r="L31" s="33">
        <f t="shared" si="24"/>
        <v>0.22634730538922154</v>
      </c>
      <c r="M31" s="33">
        <f t="shared" si="24"/>
        <v>0.24520958083832337</v>
      </c>
      <c r="N31" s="33">
        <f t="shared" si="24"/>
        <v>0.24520958083832337</v>
      </c>
      <c r="O31" s="33">
        <f t="shared" si="24"/>
        <v>0.26407185628742513</v>
      </c>
      <c r="P31" s="33">
        <f t="shared" si="24"/>
        <v>0.26407185628742513</v>
      </c>
      <c r="Q31" s="33">
        <f t="shared" si="24"/>
        <v>0.30179640718562878</v>
      </c>
      <c r="R31" s="33">
        <f t="shared" si="24"/>
        <v>0.30179640718562878</v>
      </c>
      <c r="S31" s="33">
        <f t="shared" si="24"/>
        <v>0.30179640718562878</v>
      </c>
      <c r="T31" s="33">
        <f t="shared" si="24"/>
        <v>0.30179640718562878</v>
      </c>
      <c r="U31" s="33">
        <f t="shared" si="24"/>
        <v>0.30179640718562878</v>
      </c>
      <c r="V31" s="33">
        <f t="shared" si="24"/>
        <v>0.30179640718562878</v>
      </c>
      <c r="W31" s="33">
        <f t="shared" si="24"/>
        <v>0.30179640718562878</v>
      </c>
      <c r="X31" s="33">
        <f t="shared" si="24"/>
        <v>0.30179640718562878</v>
      </c>
      <c r="Y31" s="33">
        <f t="shared" si="24"/>
        <v>0.30179640718562878</v>
      </c>
      <c r="Z31" s="33">
        <f t="shared" si="24"/>
        <v>0.26407185628742513</v>
      </c>
      <c r="AA31" s="33">
        <f t="shared" si="24"/>
        <v>0.26407185628742513</v>
      </c>
      <c r="AB31" s="33">
        <f t="shared" si="24"/>
        <v>0.24520958083832337</v>
      </c>
      <c r="AC31" s="33">
        <f t="shared" si="24"/>
        <v>0.24520958083832337</v>
      </c>
      <c r="AD31" s="33">
        <f t="shared" si="24"/>
        <v>0.22634730538922154</v>
      </c>
      <c r="AE31" s="33">
        <f t="shared" si="24"/>
        <v>0.20748502994011975</v>
      </c>
      <c r="AF31" s="33">
        <f t="shared" si="24"/>
        <v>0.20748502994011975</v>
      </c>
      <c r="AG31" s="33">
        <f t="shared" si="24"/>
        <v>0.16976047904191618</v>
      </c>
      <c r="AH31" s="33">
        <f t="shared" si="24"/>
        <v>0.15089820359281439</v>
      </c>
      <c r="AI31" s="33">
        <f t="shared" si="24"/>
        <v>0.13580838323353295</v>
      </c>
      <c r="AJ31" s="33">
        <f t="shared" si="24"/>
        <v>0.10562874251497006</v>
      </c>
      <c r="AK31" s="33">
        <f t="shared" si="24"/>
        <v>8.2994011976047902E-2</v>
      </c>
      <c r="AL31" s="33">
        <f t="shared" si="24"/>
        <v>8.2994011976047902E-2</v>
      </c>
      <c r="AM31" s="33">
        <f t="shared" si="24"/>
        <v>8.2994011976047902E-2</v>
      </c>
      <c r="AN31" s="33">
        <f t="shared" si="24"/>
        <v>8.2994011976047902E-2</v>
      </c>
    </row>
    <row r="32" spans="1:43">
      <c r="B32" s="33">
        <f t="shared" ref="B32:AN32" si="25">B23*0.7</f>
        <v>3.6886227544910173E-2</v>
      </c>
      <c r="C32" s="33">
        <f t="shared" si="25"/>
        <v>3.6886227544910173E-2</v>
      </c>
      <c r="D32" s="33">
        <f t="shared" si="25"/>
        <v>4.6107784431137729E-2</v>
      </c>
      <c r="E32" s="33">
        <f t="shared" si="25"/>
        <v>5.5329341317365263E-2</v>
      </c>
      <c r="F32" s="33">
        <f t="shared" si="25"/>
        <v>8.2994011976047902E-2</v>
      </c>
      <c r="G32" s="33">
        <f t="shared" si="25"/>
        <v>0.10604790419161675</v>
      </c>
      <c r="H32" s="33">
        <f t="shared" si="25"/>
        <v>0.12910179640718564</v>
      </c>
      <c r="I32" s="33">
        <f t="shared" si="25"/>
        <v>0.13832335329341319</v>
      </c>
      <c r="J32" s="33">
        <f t="shared" si="25"/>
        <v>0.16137724550898203</v>
      </c>
      <c r="K32" s="33">
        <f t="shared" si="25"/>
        <v>0.16137724550898203</v>
      </c>
      <c r="L32" s="33">
        <f t="shared" si="25"/>
        <v>0.17520958083832336</v>
      </c>
      <c r="M32" s="33">
        <f t="shared" si="25"/>
        <v>0.20748502994011975</v>
      </c>
      <c r="N32" s="33">
        <f t="shared" si="25"/>
        <v>0.20748502994011975</v>
      </c>
      <c r="O32" s="33">
        <f t="shared" si="25"/>
        <v>0.20748502994011975</v>
      </c>
      <c r="P32" s="33">
        <f t="shared" si="25"/>
        <v>0.23514970059880239</v>
      </c>
      <c r="Q32" s="33">
        <f t="shared" si="25"/>
        <v>0.23976047904191616</v>
      </c>
      <c r="R32" s="33">
        <f t="shared" si="25"/>
        <v>0.23976047904191616</v>
      </c>
      <c r="S32" s="33">
        <f t="shared" si="25"/>
        <v>0.23976047904191616</v>
      </c>
      <c r="T32" s="33">
        <f t="shared" si="25"/>
        <v>0.23976047904191616</v>
      </c>
      <c r="U32" s="33">
        <f t="shared" si="25"/>
        <v>0.23976047904191616</v>
      </c>
      <c r="V32" s="33">
        <f t="shared" si="25"/>
        <v>0.23976047904191616</v>
      </c>
      <c r="W32" s="33">
        <f t="shared" si="25"/>
        <v>0.23976047904191616</v>
      </c>
      <c r="X32" s="33">
        <f t="shared" si="25"/>
        <v>0.23976047904191616</v>
      </c>
      <c r="Y32" s="33">
        <f t="shared" si="25"/>
        <v>0.23976047904191616</v>
      </c>
      <c r="Z32" s="33">
        <f t="shared" si="25"/>
        <v>0.23514970059880239</v>
      </c>
      <c r="AA32" s="33">
        <f t="shared" si="25"/>
        <v>0.20748502994011975</v>
      </c>
      <c r="AB32" s="33">
        <f t="shared" si="25"/>
        <v>0.20748502994011975</v>
      </c>
      <c r="AC32" s="33">
        <f t="shared" si="25"/>
        <v>0.20748502994011975</v>
      </c>
      <c r="AD32" s="33">
        <f t="shared" si="25"/>
        <v>0.17520958083832336</v>
      </c>
      <c r="AE32" s="33">
        <f t="shared" si="25"/>
        <v>0.16137724550898203</v>
      </c>
      <c r="AF32" s="33">
        <f t="shared" si="25"/>
        <v>0.16137724550898203</v>
      </c>
      <c r="AG32" s="33">
        <f t="shared" si="25"/>
        <v>0.13832335329341319</v>
      </c>
      <c r="AH32" s="33">
        <f t="shared" si="25"/>
        <v>0.12910179640718564</v>
      </c>
      <c r="AI32" s="33">
        <f t="shared" si="25"/>
        <v>0.10604790419161675</v>
      </c>
      <c r="AJ32" s="33">
        <f t="shared" si="25"/>
        <v>8.2994011976047902E-2</v>
      </c>
      <c r="AK32" s="33">
        <f t="shared" si="25"/>
        <v>5.5329341317365263E-2</v>
      </c>
      <c r="AL32" s="33">
        <f t="shared" si="25"/>
        <v>4.6107784431137729E-2</v>
      </c>
      <c r="AM32" s="33">
        <f t="shared" si="25"/>
        <v>3.6886227544910173E-2</v>
      </c>
      <c r="AN32" s="33">
        <f t="shared" si="25"/>
        <v>3.6886227544910173E-2</v>
      </c>
    </row>
    <row r="33" spans="1:41">
      <c r="B33" s="33">
        <f t="shared" ref="B33:AN33" si="26">B24*0.7</f>
        <v>1.3413173652694612E-2</v>
      </c>
      <c r="C33" s="33">
        <f t="shared" si="26"/>
        <v>1.3413173652694612E-2</v>
      </c>
      <c r="D33" s="33">
        <f t="shared" si="26"/>
        <v>1.3413173652694612E-2</v>
      </c>
      <c r="E33" s="33">
        <f t="shared" si="26"/>
        <v>1.3413173652694612E-2</v>
      </c>
      <c r="F33" s="33">
        <f t="shared" si="26"/>
        <v>2.6826347305389225E-2</v>
      </c>
      <c r="G33" s="33">
        <f t="shared" si="26"/>
        <v>2.6826347305389225E-2</v>
      </c>
      <c r="H33" s="33">
        <f t="shared" si="26"/>
        <v>2.6826347305389225E-2</v>
      </c>
      <c r="I33" s="33">
        <f t="shared" si="26"/>
        <v>2.6826347305389225E-2</v>
      </c>
      <c r="J33" s="33">
        <f t="shared" si="26"/>
        <v>2.6826347305389225E-2</v>
      </c>
      <c r="K33" s="33">
        <f t="shared" si="26"/>
        <v>2.6826347305389225E-2</v>
      </c>
      <c r="L33" s="33">
        <f t="shared" si="26"/>
        <v>4.0239520958083828E-2</v>
      </c>
      <c r="M33" s="33">
        <f t="shared" si="26"/>
        <v>4.0239520958083828E-2</v>
      </c>
      <c r="N33" s="33">
        <f t="shared" si="26"/>
        <v>4.0239520958083828E-2</v>
      </c>
      <c r="O33" s="33">
        <f t="shared" si="26"/>
        <v>4.0239520958083828E-2</v>
      </c>
      <c r="P33" s="33">
        <f t="shared" si="26"/>
        <v>4.0239520958083828E-2</v>
      </c>
      <c r="Q33" s="33">
        <f t="shared" si="26"/>
        <v>5.0299401197604787E-2</v>
      </c>
      <c r="R33" s="33">
        <f t="shared" si="26"/>
        <v>5.0299401197604787E-2</v>
      </c>
      <c r="S33" s="33">
        <f t="shared" si="26"/>
        <v>5.0299401197604787E-2</v>
      </c>
      <c r="T33" s="33">
        <f t="shared" si="26"/>
        <v>5.0299401197604787E-2</v>
      </c>
      <c r="U33" s="33">
        <f t="shared" si="26"/>
        <v>5.0299401197604787E-2</v>
      </c>
      <c r="V33" s="33">
        <f t="shared" si="26"/>
        <v>5.0299401197604787E-2</v>
      </c>
      <c r="W33" s="33">
        <f t="shared" si="26"/>
        <v>5.0299401197604787E-2</v>
      </c>
      <c r="X33" s="33">
        <f t="shared" si="26"/>
        <v>5.0299401197604787E-2</v>
      </c>
      <c r="Y33" s="33">
        <f t="shared" si="26"/>
        <v>5.0299401197604787E-2</v>
      </c>
      <c r="Z33" s="33">
        <f t="shared" si="26"/>
        <v>4.0239520958083828E-2</v>
      </c>
      <c r="AA33" s="33">
        <f t="shared" si="26"/>
        <v>4.0239520958083828E-2</v>
      </c>
      <c r="AB33" s="33">
        <f t="shared" si="26"/>
        <v>4.0239520958083828E-2</v>
      </c>
      <c r="AC33" s="33">
        <f t="shared" si="26"/>
        <v>4.0239520958083828E-2</v>
      </c>
      <c r="AD33" s="33">
        <f t="shared" si="26"/>
        <v>4.0239520958083828E-2</v>
      </c>
      <c r="AE33" s="33">
        <f t="shared" si="26"/>
        <v>2.6826347305389225E-2</v>
      </c>
      <c r="AF33" s="33">
        <f t="shared" si="26"/>
        <v>2.6826347305389225E-2</v>
      </c>
      <c r="AG33" s="33">
        <f t="shared" si="26"/>
        <v>2.6826347305389225E-2</v>
      </c>
      <c r="AH33" s="33">
        <f t="shared" si="26"/>
        <v>2.6826347305389225E-2</v>
      </c>
      <c r="AI33" s="33">
        <f t="shared" si="26"/>
        <v>2.6826347305389225E-2</v>
      </c>
      <c r="AJ33" s="33">
        <f t="shared" si="26"/>
        <v>2.6826347305389225E-2</v>
      </c>
      <c r="AK33" s="33">
        <f t="shared" si="26"/>
        <v>1.3413173652694612E-2</v>
      </c>
      <c r="AL33" s="33">
        <f t="shared" si="26"/>
        <v>1.3413173652694612E-2</v>
      </c>
      <c r="AM33" s="33">
        <f t="shared" si="26"/>
        <v>1.3413173652694612E-2</v>
      </c>
      <c r="AN33" s="33">
        <f t="shared" si="26"/>
        <v>1.3413173652694612E-2</v>
      </c>
    </row>
    <row r="34" spans="1:41">
      <c r="B34" s="33">
        <f t="shared" ref="B34:AN34" si="27">B25*0.7</f>
        <v>0</v>
      </c>
      <c r="C34" s="33">
        <f t="shared" si="27"/>
        <v>0</v>
      </c>
      <c r="D34" s="33">
        <f t="shared" si="27"/>
        <v>0</v>
      </c>
      <c r="E34" s="33">
        <f t="shared" si="27"/>
        <v>0</v>
      </c>
      <c r="F34" s="33">
        <f t="shared" si="27"/>
        <v>0</v>
      </c>
      <c r="G34" s="33">
        <f t="shared" si="27"/>
        <v>0</v>
      </c>
      <c r="H34" s="33">
        <f t="shared" si="27"/>
        <v>0</v>
      </c>
      <c r="I34" s="33">
        <f t="shared" si="27"/>
        <v>0</v>
      </c>
      <c r="J34" s="33">
        <f t="shared" si="27"/>
        <v>0</v>
      </c>
      <c r="K34" s="33">
        <f t="shared" si="27"/>
        <v>0</v>
      </c>
      <c r="L34" s="33">
        <f t="shared" si="27"/>
        <v>0</v>
      </c>
      <c r="M34" s="33">
        <f t="shared" si="27"/>
        <v>0</v>
      </c>
      <c r="N34" s="33">
        <f t="shared" si="27"/>
        <v>0</v>
      </c>
      <c r="O34" s="33">
        <f t="shared" si="27"/>
        <v>0</v>
      </c>
      <c r="P34" s="33">
        <f t="shared" si="27"/>
        <v>0</v>
      </c>
      <c r="Q34" s="33">
        <f t="shared" si="27"/>
        <v>0</v>
      </c>
      <c r="R34" s="33">
        <f t="shared" si="27"/>
        <v>0</v>
      </c>
      <c r="S34" s="33">
        <f t="shared" si="27"/>
        <v>0</v>
      </c>
      <c r="T34" s="33">
        <f t="shared" si="27"/>
        <v>0</v>
      </c>
      <c r="U34" s="33">
        <f t="shared" si="27"/>
        <v>0</v>
      </c>
      <c r="V34" s="33">
        <f t="shared" si="27"/>
        <v>0</v>
      </c>
      <c r="W34" s="33">
        <f t="shared" si="27"/>
        <v>0</v>
      </c>
      <c r="X34" s="33">
        <f t="shared" si="27"/>
        <v>0</v>
      </c>
      <c r="Y34" s="33">
        <f t="shared" si="27"/>
        <v>0</v>
      </c>
      <c r="Z34" s="33">
        <f t="shared" si="27"/>
        <v>0</v>
      </c>
      <c r="AA34" s="33">
        <f t="shared" si="27"/>
        <v>0</v>
      </c>
      <c r="AB34" s="33">
        <f t="shared" si="27"/>
        <v>0</v>
      </c>
      <c r="AC34" s="33">
        <f t="shared" si="27"/>
        <v>0</v>
      </c>
      <c r="AD34" s="33">
        <f t="shared" si="27"/>
        <v>0</v>
      </c>
      <c r="AE34" s="33">
        <f t="shared" si="27"/>
        <v>0</v>
      </c>
      <c r="AF34" s="33">
        <f t="shared" si="27"/>
        <v>0</v>
      </c>
      <c r="AG34" s="33">
        <f t="shared" si="27"/>
        <v>0</v>
      </c>
      <c r="AH34" s="33">
        <f t="shared" si="27"/>
        <v>0</v>
      </c>
      <c r="AI34" s="33">
        <f t="shared" si="27"/>
        <v>0</v>
      </c>
      <c r="AJ34" s="33">
        <f t="shared" si="27"/>
        <v>0</v>
      </c>
      <c r="AK34" s="33">
        <f t="shared" si="27"/>
        <v>0</v>
      </c>
      <c r="AL34" s="33">
        <f t="shared" si="27"/>
        <v>0</v>
      </c>
      <c r="AM34" s="33">
        <f t="shared" si="27"/>
        <v>0</v>
      </c>
      <c r="AN34" s="33">
        <f t="shared" si="27"/>
        <v>0</v>
      </c>
    </row>
    <row r="35" spans="1:41">
      <c r="B35" s="33">
        <f t="shared" ref="B35:AN35" si="28">B26*0.7</f>
        <v>0</v>
      </c>
      <c r="C35" s="33">
        <f t="shared" si="28"/>
        <v>0</v>
      </c>
      <c r="D35" s="33">
        <f t="shared" si="28"/>
        <v>0</v>
      </c>
      <c r="E35" s="33">
        <f t="shared" si="28"/>
        <v>0</v>
      </c>
      <c r="F35" s="33">
        <f t="shared" si="28"/>
        <v>0</v>
      </c>
      <c r="G35" s="33">
        <f t="shared" si="28"/>
        <v>0</v>
      </c>
      <c r="H35" s="33">
        <f t="shared" si="28"/>
        <v>0</v>
      </c>
      <c r="I35" s="33">
        <f t="shared" si="28"/>
        <v>0</v>
      </c>
      <c r="J35" s="33">
        <f t="shared" si="28"/>
        <v>0</v>
      </c>
      <c r="K35" s="33">
        <f t="shared" si="28"/>
        <v>0</v>
      </c>
      <c r="L35" s="33">
        <f t="shared" si="28"/>
        <v>0</v>
      </c>
      <c r="M35" s="33">
        <f t="shared" si="28"/>
        <v>0</v>
      </c>
      <c r="N35" s="33">
        <f t="shared" si="28"/>
        <v>0</v>
      </c>
      <c r="O35" s="33">
        <f t="shared" si="28"/>
        <v>0</v>
      </c>
      <c r="P35" s="33">
        <f t="shared" si="28"/>
        <v>0</v>
      </c>
      <c r="Q35" s="33">
        <f t="shared" si="28"/>
        <v>0</v>
      </c>
      <c r="R35" s="33">
        <f t="shared" si="28"/>
        <v>0</v>
      </c>
      <c r="S35" s="33">
        <f t="shared" si="28"/>
        <v>0</v>
      </c>
      <c r="T35" s="33">
        <f t="shared" si="28"/>
        <v>0</v>
      </c>
      <c r="U35" s="33">
        <f t="shared" si="28"/>
        <v>0</v>
      </c>
      <c r="V35" s="33">
        <f t="shared" si="28"/>
        <v>0</v>
      </c>
      <c r="W35" s="33">
        <f t="shared" si="28"/>
        <v>0</v>
      </c>
      <c r="X35" s="33">
        <f t="shared" si="28"/>
        <v>0</v>
      </c>
      <c r="Y35" s="33">
        <f t="shared" si="28"/>
        <v>0</v>
      </c>
      <c r="Z35" s="33">
        <f t="shared" si="28"/>
        <v>0</v>
      </c>
      <c r="AA35" s="33">
        <f t="shared" si="28"/>
        <v>0</v>
      </c>
      <c r="AB35" s="33">
        <f t="shared" si="28"/>
        <v>0</v>
      </c>
      <c r="AC35" s="33">
        <f t="shared" si="28"/>
        <v>0</v>
      </c>
      <c r="AD35" s="33">
        <f t="shared" si="28"/>
        <v>0</v>
      </c>
      <c r="AE35" s="33">
        <f t="shared" si="28"/>
        <v>0</v>
      </c>
      <c r="AF35" s="33">
        <f t="shared" si="28"/>
        <v>0</v>
      </c>
      <c r="AG35" s="33">
        <f t="shared" si="28"/>
        <v>0</v>
      </c>
      <c r="AH35" s="33">
        <f t="shared" si="28"/>
        <v>0</v>
      </c>
      <c r="AI35" s="33">
        <f t="shared" si="28"/>
        <v>0</v>
      </c>
      <c r="AJ35" s="33">
        <f t="shared" si="28"/>
        <v>0</v>
      </c>
      <c r="AK35" s="33">
        <f t="shared" si="28"/>
        <v>0</v>
      </c>
      <c r="AL35" s="33">
        <f t="shared" si="28"/>
        <v>0</v>
      </c>
      <c r="AM35" s="33">
        <f t="shared" si="28"/>
        <v>0</v>
      </c>
      <c r="AN35" s="33">
        <f t="shared" si="28"/>
        <v>0</v>
      </c>
    </row>
    <row r="36" spans="1:41">
      <c r="B36" s="33">
        <f t="shared" ref="B36:AN36" si="29">B27*0.7</f>
        <v>0</v>
      </c>
      <c r="C36" s="33">
        <f t="shared" si="29"/>
        <v>0</v>
      </c>
      <c r="D36" s="33">
        <f t="shared" si="29"/>
        <v>0</v>
      </c>
      <c r="E36" s="33">
        <f t="shared" si="29"/>
        <v>0</v>
      </c>
      <c r="F36" s="33">
        <f t="shared" si="29"/>
        <v>0</v>
      </c>
      <c r="G36" s="33">
        <f t="shared" si="29"/>
        <v>0</v>
      </c>
      <c r="H36" s="33">
        <f t="shared" si="29"/>
        <v>0</v>
      </c>
      <c r="I36" s="33">
        <f t="shared" si="29"/>
        <v>0</v>
      </c>
      <c r="J36" s="33">
        <f t="shared" si="29"/>
        <v>0</v>
      </c>
      <c r="K36" s="33">
        <f t="shared" si="29"/>
        <v>0</v>
      </c>
      <c r="L36" s="33">
        <f t="shared" si="29"/>
        <v>0</v>
      </c>
      <c r="M36" s="33">
        <f t="shared" si="29"/>
        <v>0</v>
      </c>
      <c r="N36" s="33">
        <f t="shared" si="29"/>
        <v>0</v>
      </c>
      <c r="O36" s="33">
        <f t="shared" si="29"/>
        <v>0</v>
      </c>
      <c r="P36" s="33">
        <f t="shared" si="29"/>
        <v>0</v>
      </c>
      <c r="Q36" s="33">
        <f t="shared" si="29"/>
        <v>0</v>
      </c>
      <c r="R36" s="33">
        <f t="shared" si="29"/>
        <v>0</v>
      </c>
      <c r="S36" s="33">
        <f t="shared" si="29"/>
        <v>0</v>
      </c>
      <c r="T36" s="33">
        <f t="shared" si="29"/>
        <v>0</v>
      </c>
      <c r="U36" s="33">
        <f t="shared" si="29"/>
        <v>0</v>
      </c>
      <c r="V36" s="33">
        <f t="shared" si="29"/>
        <v>0</v>
      </c>
      <c r="W36" s="33">
        <f t="shared" si="29"/>
        <v>0</v>
      </c>
      <c r="X36" s="33">
        <f t="shared" si="29"/>
        <v>0</v>
      </c>
      <c r="Y36" s="33">
        <f t="shared" si="29"/>
        <v>0</v>
      </c>
      <c r="Z36" s="33">
        <f t="shared" si="29"/>
        <v>0</v>
      </c>
      <c r="AA36" s="33">
        <f t="shared" si="29"/>
        <v>0</v>
      </c>
      <c r="AB36" s="33">
        <f t="shared" si="29"/>
        <v>0</v>
      </c>
      <c r="AC36" s="33">
        <f t="shared" si="29"/>
        <v>0</v>
      </c>
      <c r="AD36" s="33">
        <f t="shared" si="29"/>
        <v>0</v>
      </c>
      <c r="AE36" s="33">
        <f t="shared" si="29"/>
        <v>0</v>
      </c>
      <c r="AF36" s="33">
        <f t="shared" si="29"/>
        <v>0</v>
      </c>
      <c r="AG36" s="33">
        <f t="shared" si="29"/>
        <v>0</v>
      </c>
      <c r="AH36" s="33">
        <f t="shared" si="29"/>
        <v>0</v>
      </c>
      <c r="AI36" s="33">
        <f t="shared" si="29"/>
        <v>0</v>
      </c>
      <c r="AJ36" s="33">
        <f t="shared" si="29"/>
        <v>0</v>
      </c>
      <c r="AK36" s="33">
        <f t="shared" si="29"/>
        <v>0</v>
      </c>
      <c r="AL36" s="33">
        <f t="shared" si="29"/>
        <v>0</v>
      </c>
      <c r="AM36" s="33">
        <f t="shared" si="29"/>
        <v>0</v>
      </c>
      <c r="AN36" s="33">
        <f t="shared" si="29"/>
        <v>0</v>
      </c>
    </row>
    <row r="37" spans="1:41">
      <c r="B37" s="33">
        <f t="shared" ref="B37:AN37" si="30">B28*0.7</f>
        <v>0</v>
      </c>
      <c r="C37" s="33">
        <f t="shared" si="30"/>
        <v>0</v>
      </c>
      <c r="D37" s="33">
        <f t="shared" si="30"/>
        <v>0</v>
      </c>
      <c r="E37" s="33">
        <f t="shared" si="30"/>
        <v>0</v>
      </c>
      <c r="F37" s="33">
        <f t="shared" si="30"/>
        <v>0</v>
      </c>
      <c r="G37" s="33">
        <f t="shared" si="30"/>
        <v>0</v>
      </c>
      <c r="H37" s="33">
        <f t="shared" si="30"/>
        <v>0</v>
      </c>
      <c r="I37" s="33">
        <f t="shared" si="30"/>
        <v>0</v>
      </c>
      <c r="J37" s="33">
        <f t="shared" si="30"/>
        <v>0</v>
      </c>
      <c r="K37" s="33">
        <f t="shared" si="30"/>
        <v>0</v>
      </c>
      <c r="L37" s="33">
        <f t="shared" si="30"/>
        <v>0</v>
      </c>
      <c r="M37" s="33">
        <f t="shared" si="30"/>
        <v>0</v>
      </c>
      <c r="N37" s="33">
        <f t="shared" si="30"/>
        <v>0</v>
      </c>
      <c r="O37" s="33">
        <f t="shared" si="30"/>
        <v>0</v>
      </c>
      <c r="P37" s="33">
        <f t="shared" si="30"/>
        <v>0</v>
      </c>
      <c r="Q37" s="33">
        <f t="shared" si="30"/>
        <v>0</v>
      </c>
      <c r="R37" s="33">
        <f t="shared" si="30"/>
        <v>0</v>
      </c>
      <c r="S37" s="33">
        <f t="shared" si="30"/>
        <v>0</v>
      </c>
      <c r="T37" s="33">
        <f t="shared" si="30"/>
        <v>0</v>
      </c>
      <c r="U37" s="33">
        <f t="shared" si="30"/>
        <v>0</v>
      </c>
      <c r="V37" s="33">
        <f t="shared" si="30"/>
        <v>0</v>
      </c>
      <c r="W37" s="33">
        <f t="shared" si="30"/>
        <v>0</v>
      </c>
      <c r="X37" s="33">
        <f t="shared" si="30"/>
        <v>0</v>
      </c>
      <c r="Y37" s="33">
        <f t="shared" si="30"/>
        <v>0</v>
      </c>
      <c r="Z37" s="33">
        <f t="shared" si="30"/>
        <v>0</v>
      </c>
      <c r="AA37" s="33">
        <f t="shared" si="30"/>
        <v>0</v>
      </c>
      <c r="AB37" s="33">
        <f t="shared" si="30"/>
        <v>0</v>
      </c>
      <c r="AC37" s="33">
        <f t="shared" si="30"/>
        <v>0</v>
      </c>
      <c r="AD37" s="33">
        <f t="shared" si="30"/>
        <v>0</v>
      </c>
      <c r="AE37" s="33">
        <f t="shared" si="30"/>
        <v>0</v>
      </c>
      <c r="AF37" s="33">
        <f t="shared" si="30"/>
        <v>0</v>
      </c>
      <c r="AG37" s="33">
        <f t="shared" si="30"/>
        <v>0</v>
      </c>
      <c r="AH37" s="33">
        <f t="shared" si="30"/>
        <v>0</v>
      </c>
      <c r="AI37" s="33">
        <f t="shared" si="30"/>
        <v>0</v>
      </c>
      <c r="AJ37" s="33">
        <f t="shared" si="30"/>
        <v>0</v>
      </c>
      <c r="AK37" s="33">
        <f t="shared" si="30"/>
        <v>0</v>
      </c>
      <c r="AL37" s="33">
        <f t="shared" si="30"/>
        <v>0</v>
      </c>
      <c r="AM37" s="33">
        <f t="shared" si="30"/>
        <v>0</v>
      </c>
      <c r="AN37" s="33">
        <f t="shared" si="30"/>
        <v>0</v>
      </c>
    </row>
    <row r="38" spans="1:41" ht="14" thickBot="1">
      <c r="A38" s="62" t="s">
        <v>120</v>
      </c>
      <c r="B38" s="33">
        <f>SUM(B30:B37)</f>
        <v>0.24646706586826345</v>
      </c>
      <c r="C38" s="33">
        <f t="shared" ref="C38:AN38" si="31">SUM(C30:C37)</f>
        <v>0.24646706586826345</v>
      </c>
      <c r="D38" s="33">
        <f t="shared" si="31"/>
        <v>0.26700598802395209</v>
      </c>
      <c r="E38" s="33">
        <f t="shared" si="31"/>
        <v>0.28377245508982035</v>
      </c>
      <c r="F38" s="33">
        <f t="shared" si="31"/>
        <v>0.35880239520958085</v>
      </c>
      <c r="G38" s="33">
        <f t="shared" si="31"/>
        <v>0.43089820359281439</v>
      </c>
      <c r="H38" s="33">
        <f t="shared" si="31"/>
        <v>0.49544910179640722</v>
      </c>
      <c r="I38" s="33">
        <f t="shared" si="31"/>
        <v>0.57257485029940125</v>
      </c>
      <c r="J38" s="33">
        <f t="shared" si="31"/>
        <v>0.65976047904191615</v>
      </c>
      <c r="K38" s="33">
        <f t="shared" si="31"/>
        <v>0.67107784431137729</v>
      </c>
      <c r="L38" s="33">
        <f t="shared" si="31"/>
        <v>0.71718562874251501</v>
      </c>
      <c r="M38" s="33">
        <f t="shared" si="31"/>
        <v>0.76832335329341317</v>
      </c>
      <c r="N38" s="33">
        <f t="shared" si="31"/>
        <v>0.79473053892215573</v>
      </c>
      <c r="O38" s="33">
        <f t="shared" si="31"/>
        <v>0.81359281437125741</v>
      </c>
      <c r="P38" s="33">
        <f t="shared" si="31"/>
        <v>0.87898203592814361</v>
      </c>
      <c r="Q38" s="33">
        <f t="shared" si="31"/>
        <v>0.96910179640718552</v>
      </c>
      <c r="R38" s="33">
        <f t="shared" si="31"/>
        <v>0.96910179640718552</v>
      </c>
      <c r="S38" s="33">
        <f t="shared" si="31"/>
        <v>0.96910179640718552</v>
      </c>
      <c r="T38" s="33">
        <f t="shared" si="31"/>
        <v>0.96910179640718552</v>
      </c>
      <c r="U38" s="33">
        <f t="shared" si="31"/>
        <v>0.96910179640718552</v>
      </c>
      <c r="V38" s="33">
        <f t="shared" si="31"/>
        <v>0.96910179640718552</v>
      </c>
      <c r="W38" s="33">
        <f t="shared" si="31"/>
        <v>0.96910179640718552</v>
      </c>
      <c r="X38" s="33">
        <f t="shared" si="31"/>
        <v>0.96910179640718552</v>
      </c>
      <c r="Y38" s="33">
        <f t="shared" si="31"/>
        <v>0.96910179640718552</v>
      </c>
      <c r="Z38" s="33">
        <f t="shared" si="31"/>
        <v>0.87898203592814361</v>
      </c>
      <c r="AA38" s="33">
        <f t="shared" si="31"/>
        <v>0.81359281437125741</v>
      </c>
      <c r="AB38" s="33">
        <f t="shared" si="31"/>
        <v>0.79473053892215573</v>
      </c>
      <c r="AC38" s="33">
        <f t="shared" si="31"/>
        <v>0.76832335329341317</v>
      </c>
      <c r="AD38" s="33">
        <f t="shared" si="31"/>
        <v>0.71718562874251501</v>
      </c>
      <c r="AE38" s="33">
        <f t="shared" si="31"/>
        <v>0.67107784431137729</v>
      </c>
      <c r="AF38" s="33">
        <f t="shared" si="31"/>
        <v>0.65976047904191615</v>
      </c>
      <c r="AG38" s="33">
        <f t="shared" si="31"/>
        <v>0.57257485029940125</v>
      </c>
      <c r="AH38" s="33">
        <f t="shared" si="31"/>
        <v>0.49544910179640722</v>
      </c>
      <c r="AI38" s="33">
        <f t="shared" si="31"/>
        <v>0.43089820359281439</v>
      </c>
      <c r="AJ38" s="33">
        <f t="shared" si="31"/>
        <v>0.35880239520958085</v>
      </c>
      <c r="AK38" s="33">
        <f t="shared" si="31"/>
        <v>0.28377245508982035</v>
      </c>
      <c r="AL38" s="33">
        <f t="shared" si="31"/>
        <v>0.26700598802395209</v>
      </c>
      <c r="AM38" s="33">
        <f t="shared" si="31"/>
        <v>0.24646706586826345</v>
      </c>
      <c r="AN38" s="33">
        <f t="shared" si="31"/>
        <v>0.24646706586826345</v>
      </c>
      <c r="AO38" s="33">
        <f>SUM(B38:AN38)</f>
        <v>25.132095808383234</v>
      </c>
    </row>
    <row r="39" spans="1:41" ht="14" thickBot="1">
      <c r="A39" s="62"/>
      <c r="B39" s="33"/>
      <c r="C39" s="33"/>
      <c r="D39" s="351">
        <f>AVERAGE(D38:H38)</f>
        <v>0.36718562874251492</v>
      </c>
      <c r="E39" s="352"/>
      <c r="F39" s="352"/>
      <c r="G39" s="352"/>
      <c r="H39" s="353"/>
      <c r="I39" s="351">
        <f>AVERAGE(I38:M38)</f>
        <v>0.67778443113772457</v>
      </c>
      <c r="J39" s="352"/>
      <c r="K39" s="352"/>
      <c r="L39" s="352"/>
      <c r="M39" s="353"/>
      <c r="N39" s="351">
        <f>AVERAGE(N38:R38)</f>
        <v>0.88510179640718556</v>
      </c>
      <c r="O39" s="352"/>
      <c r="P39" s="352"/>
      <c r="Q39" s="352"/>
      <c r="R39" s="353"/>
      <c r="S39" s="351">
        <f>AVERAGE(S38:W38)</f>
        <v>0.96910179640718552</v>
      </c>
      <c r="T39" s="352"/>
      <c r="U39" s="352"/>
      <c r="V39" s="352"/>
      <c r="W39" s="353"/>
      <c r="X39" s="351">
        <f>AVERAGE(X38:AB38)</f>
        <v>0.88510179640718556</v>
      </c>
      <c r="Y39" s="352"/>
      <c r="Z39" s="352"/>
      <c r="AA39" s="352"/>
      <c r="AB39" s="353"/>
      <c r="AC39" s="351">
        <f>AVERAGE(AC38:AG38)</f>
        <v>0.67778443113772457</v>
      </c>
      <c r="AD39" s="352"/>
      <c r="AE39" s="352"/>
      <c r="AF39" s="352"/>
      <c r="AG39" s="353"/>
      <c r="AH39" s="351">
        <f>AVERAGE(AH38:AL38)</f>
        <v>0.36718562874251498</v>
      </c>
      <c r="AI39" s="352"/>
      <c r="AJ39" s="352"/>
      <c r="AK39" s="352"/>
      <c r="AL39" s="353"/>
      <c r="AM39" s="33"/>
      <c r="AN39" s="33"/>
      <c r="AO39" s="33"/>
    </row>
    <row r="41" spans="1:41">
      <c r="A41">
        <f>'Pattern Design'!G21</f>
        <v>9</v>
      </c>
      <c r="B41" s="63">
        <f>'Pattern Design'!C29</f>
        <v>30</v>
      </c>
      <c r="C41" s="63">
        <f>'Pattern Design'!D29</f>
        <v>30</v>
      </c>
      <c r="D41" s="63">
        <f>'Pattern Design'!E29</f>
        <v>33</v>
      </c>
      <c r="E41" s="63">
        <f>'Pattern Design'!F29</f>
        <v>35</v>
      </c>
      <c r="F41" s="63">
        <f>'Pattern Design'!G29</f>
        <v>38</v>
      </c>
      <c r="G41" s="63">
        <f>'Pattern Design'!H29</f>
        <v>43</v>
      </c>
      <c r="H41" s="63">
        <f>'Pattern Design'!I29</f>
        <v>50</v>
      </c>
      <c r="I41" s="63">
        <f>'Pattern Design'!J29</f>
        <v>63</v>
      </c>
      <c r="J41" s="63">
        <f>'Pattern Design'!K29</f>
        <v>70</v>
      </c>
      <c r="K41" s="63">
        <f>'Pattern Design'!L29</f>
        <v>73</v>
      </c>
      <c r="L41" s="63">
        <f>'Pattern Design'!M29</f>
        <v>73</v>
      </c>
      <c r="M41" s="63">
        <f>'Pattern Design'!N29</f>
        <v>73</v>
      </c>
      <c r="N41" s="63">
        <f>'Pattern Design'!O29</f>
        <v>80</v>
      </c>
      <c r="O41" s="63">
        <f>'Pattern Design'!P29</f>
        <v>80</v>
      </c>
      <c r="P41" s="63">
        <f>'Pattern Design'!Q29</f>
        <v>90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90</v>
      </c>
      <c r="AA41" s="63">
        <f>'Pattern Design'!AB29</f>
        <v>80</v>
      </c>
      <c r="AB41" s="63">
        <f>'Pattern Design'!AC29</f>
        <v>80</v>
      </c>
      <c r="AC41" s="63">
        <f>'Pattern Design'!AD29</f>
        <v>73</v>
      </c>
      <c r="AD41" s="63">
        <f>'Pattern Design'!AE29</f>
        <v>73</v>
      </c>
      <c r="AE41" s="63">
        <f>'Pattern Design'!AF29</f>
        <v>73</v>
      </c>
      <c r="AF41" s="63">
        <f>'Pattern Design'!AG29</f>
        <v>70</v>
      </c>
      <c r="AG41" s="63">
        <f>'Pattern Design'!AH29</f>
        <v>63</v>
      </c>
      <c r="AH41" s="63">
        <f>'Pattern Design'!AI29</f>
        <v>50</v>
      </c>
      <c r="AI41" s="63">
        <f>'Pattern Design'!AJ29</f>
        <v>43</v>
      </c>
      <c r="AJ41" s="63">
        <f>'Pattern Design'!AK29</f>
        <v>38</v>
      </c>
      <c r="AK41" s="63">
        <f>'Pattern Design'!AL29</f>
        <v>35</v>
      </c>
      <c r="AL41" s="63">
        <f>'Pattern Design'!AM29</f>
        <v>33</v>
      </c>
      <c r="AM41" s="63">
        <f>'Pattern Design'!AN29</f>
        <v>30</v>
      </c>
      <c r="AN41" s="63">
        <f>'Pattern Design'!AO29</f>
        <v>30</v>
      </c>
    </row>
    <row r="42" spans="1:41">
      <c r="A42">
        <f>'Pattern Design'!K21</f>
        <v>18</v>
      </c>
      <c r="B42" s="63">
        <f>'Pattern Design'!C30</f>
        <v>22</v>
      </c>
      <c r="C42" s="63">
        <f>'Pattern Design'!D30</f>
        <v>22</v>
      </c>
      <c r="D42" s="63">
        <f>'Pattern Design'!E30</f>
        <v>22</v>
      </c>
      <c r="E42" s="63">
        <f>'Pattern Design'!F30</f>
        <v>22</v>
      </c>
      <c r="F42" s="63">
        <f>'Pattern Design'!G30</f>
        <v>28</v>
      </c>
      <c r="G42" s="63">
        <f>'Pattern Design'!H30</f>
        <v>36</v>
      </c>
      <c r="H42" s="63">
        <f>'Pattern Design'!I30</f>
        <v>40</v>
      </c>
      <c r="I42" s="63">
        <f>'Pattern Design'!J30</f>
        <v>45</v>
      </c>
      <c r="J42" s="63">
        <f>'Pattern Design'!K30</f>
        <v>55</v>
      </c>
      <c r="K42" s="63">
        <f>'Pattern Design'!L30</f>
        <v>55</v>
      </c>
      <c r="L42" s="63">
        <f>'Pattern Design'!M30</f>
        <v>60</v>
      </c>
      <c r="M42" s="63">
        <f>'Pattern Design'!N30</f>
        <v>65</v>
      </c>
      <c r="N42" s="63">
        <f>'Pattern Design'!O30</f>
        <v>65</v>
      </c>
      <c r="O42" s="63">
        <f>'Pattern Design'!P30</f>
        <v>70</v>
      </c>
      <c r="P42" s="63">
        <f>'Pattern Design'!Q30</f>
        <v>70</v>
      </c>
      <c r="Q42" s="63">
        <f>'Pattern Design'!R30</f>
        <v>80</v>
      </c>
      <c r="R42" s="63">
        <f>'Pattern Design'!S30</f>
        <v>80</v>
      </c>
      <c r="S42" s="63">
        <f>'Pattern Design'!T30</f>
        <v>80</v>
      </c>
      <c r="T42" s="63">
        <f>'Pattern Design'!U30</f>
        <v>80</v>
      </c>
      <c r="U42" s="63">
        <f>'Pattern Design'!V30</f>
        <v>80</v>
      </c>
      <c r="V42" s="63">
        <f>'Pattern Design'!W30</f>
        <v>80</v>
      </c>
      <c r="W42" s="63">
        <f>'Pattern Design'!X30</f>
        <v>80</v>
      </c>
      <c r="X42" s="63">
        <f>'Pattern Design'!Y30</f>
        <v>80</v>
      </c>
      <c r="Y42" s="63">
        <f>'Pattern Design'!Z30</f>
        <v>80</v>
      </c>
      <c r="Z42" s="63">
        <f>'Pattern Design'!AA30</f>
        <v>70</v>
      </c>
      <c r="AA42" s="63">
        <f>'Pattern Design'!AB30</f>
        <v>70</v>
      </c>
      <c r="AB42" s="63">
        <f>'Pattern Design'!AC30</f>
        <v>65</v>
      </c>
      <c r="AC42" s="63">
        <f>'Pattern Design'!AD30</f>
        <v>65</v>
      </c>
      <c r="AD42" s="63">
        <f>'Pattern Design'!AE30</f>
        <v>60</v>
      </c>
      <c r="AE42" s="63">
        <f>'Pattern Design'!AF30</f>
        <v>55</v>
      </c>
      <c r="AF42" s="63">
        <f>'Pattern Design'!AG30</f>
        <v>55</v>
      </c>
      <c r="AG42" s="63">
        <f>'Pattern Design'!AH30</f>
        <v>45</v>
      </c>
      <c r="AH42" s="63">
        <f>'Pattern Design'!AI30</f>
        <v>40</v>
      </c>
      <c r="AI42" s="63">
        <f>'Pattern Design'!AJ30</f>
        <v>36</v>
      </c>
      <c r="AJ42" s="63">
        <f>'Pattern Design'!AK30</f>
        <v>28</v>
      </c>
      <c r="AK42" s="63">
        <f>'Pattern Design'!AL30</f>
        <v>22</v>
      </c>
      <c r="AL42" s="63">
        <f>'Pattern Design'!AM30</f>
        <v>22</v>
      </c>
      <c r="AM42" s="63">
        <f>'Pattern Design'!AN30</f>
        <v>22</v>
      </c>
      <c r="AN42" s="63">
        <f>'Pattern Design'!AO30</f>
        <v>22</v>
      </c>
    </row>
    <row r="43" spans="1:41">
      <c r="A43">
        <f>'Pattern Design'!O21</f>
        <v>29</v>
      </c>
      <c r="B43" s="63">
        <f>'Pattern Design'!C31</f>
        <v>8</v>
      </c>
      <c r="C43" s="63">
        <f>'Pattern Design'!D31</f>
        <v>8</v>
      </c>
      <c r="D43" s="63">
        <f>'Pattern Design'!E31</f>
        <v>10</v>
      </c>
      <c r="E43" s="63">
        <f>'Pattern Design'!F31</f>
        <v>12</v>
      </c>
      <c r="F43" s="63">
        <f>'Pattern Design'!G31</f>
        <v>18</v>
      </c>
      <c r="G43" s="63">
        <f>'Pattern Design'!H31</f>
        <v>23</v>
      </c>
      <c r="H43" s="63">
        <f>'Pattern Design'!I31</f>
        <v>28</v>
      </c>
      <c r="I43" s="63">
        <f>'Pattern Design'!J31</f>
        <v>30</v>
      </c>
      <c r="J43" s="63">
        <f>'Pattern Design'!K31</f>
        <v>35</v>
      </c>
      <c r="K43" s="63">
        <f>'Pattern Design'!L31</f>
        <v>35</v>
      </c>
      <c r="L43" s="63">
        <f>'Pattern Design'!M31</f>
        <v>38</v>
      </c>
      <c r="M43" s="63">
        <f>'Pattern Design'!N31</f>
        <v>45</v>
      </c>
      <c r="N43" s="63">
        <f>'Pattern Design'!O31</f>
        <v>45</v>
      </c>
      <c r="O43" s="63">
        <f>'Pattern Design'!P31</f>
        <v>45</v>
      </c>
      <c r="P43" s="63">
        <f>'Pattern Design'!Q31</f>
        <v>51</v>
      </c>
      <c r="Q43" s="63">
        <f>'Pattern Design'!R31</f>
        <v>52</v>
      </c>
      <c r="R43" s="63">
        <f>'Pattern Design'!S31</f>
        <v>52</v>
      </c>
      <c r="S43" s="63">
        <f>'Pattern Design'!T31</f>
        <v>52</v>
      </c>
      <c r="T43" s="63">
        <f>'Pattern Design'!U31</f>
        <v>52</v>
      </c>
      <c r="U43" s="63">
        <f>'Pattern Design'!V31</f>
        <v>52</v>
      </c>
      <c r="V43" s="63">
        <f>'Pattern Design'!W31</f>
        <v>52</v>
      </c>
      <c r="W43" s="63">
        <f>'Pattern Design'!X31</f>
        <v>52</v>
      </c>
      <c r="X43" s="63">
        <f>'Pattern Design'!Y31</f>
        <v>52</v>
      </c>
      <c r="Y43" s="63">
        <f>'Pattern Design'!Z31</f>
        <v>52</v>
      </c>
      <c r="Z43" s="63">
        <f>'Pattern Design'!AA31</f>
        <v>51</v>
      </c>
      <c r="AA43" s="63">
        <f>'Pattern Design'!AB31</f>
        <v>45</v>
      </c>
      <c r="AB43" s="63">
        <f>'Pattern Design'!AC31</f>
        <v>45</v>
      </c>
      <c r="AC43" s="63">
        <f>'Pattern Design'!AD31</f>
        <v>45</v>
      </c>
      <c r="AD43" s="63">
        <f>'Pattern Design'!AE31</f>
        <v>38</v>
      </c>
      <c r="AE43" s="63">
        <f>'Pattern Design'!AF31</f>
        <v>35</v>
      </c>
      <c r="AF43" s="63">
        <f>'Pattern Design'!AG31</f>
        <v>35</v>
      </c>
      <c r="AG43" s="63">
        <f>'Pattern Design'!AH31</f>
        <v>30</v>
      </c>
      <c r="AH43" s="63">
        <f>'Pattern Design'!AI31</f>
        <v>28</v>
      </c>
      <c r="AI43" s="63">
        <f>'Pattern Design'!AJ31</f>
        <v>23</v>
      </c>
      <c r="AJ43" s="63">
        <f>'Pattern Design'!AK31</f>
        <v>18</v>
      </c>
      <c r="AK43" s="63">
        <f>'Pattern Design'!AL31</f>
        <v>12</v>
      </c>
      <c r="AL43" s="63">
        <f>'Pattern Design'!AM31</f>
        <v>10</v>
      </c>
      <c r="AM43" s="63">
        <f>'Pattern Design'!AN31</f>
        <v>8</v>
      </c>
      <c r="AN43" s="63">
        <f>'Pattern Design'!AO31</f>
        <v>8</v>
      </c>
    </row>
    <row r="44" spans="1:41">
      <c r="A44">
        <f>'Pattern Design'!S21</f>
        <v>37</v>
      </c>
      <c r="B44" s="63">
        <f>'Pattern Design'!C32</f>
        <v>4</v>
      </c>
      <c r="C44" s="63">
        <f>'Pattern Design'!D32</f>
        <v>4</v>
      </c>
      <c r="D44" s="63">
        <f>'Pattern Design'!E32</f>
        <v>4</v>
      </c>
      <c r="E44" s="63">
        <f>'Pattern Design'!F32</f>
        <v>4</v>
      </c>
      <c r="F44" s="63">
        <f>'Pattern Design'!G32</f>
        <v>8</v>
      </c>
      <c r="G44" s="63">
        <f>'Pattern Design'!H32</f>
        <v>8</v>
      </c>
      <c r="H44" s="63">
        <f>'Pattern Design'!I32</f>
        <v>8</v>
      </c>
      <c r="I44" s="63">
        <f>'Pattern Design'!J32</f>
        <v>8</v>
      </c>
      <c r="J44" s="63">
        <f>'Pattern Design'!K32</f>
        <v>8</v>
      </c>
      <c r="K44" s="63">
        <f>'Pattern Design'!L32</f>
        <v>8</v>
      </c>
      <c r="L44" s="63">
        <f>'Pattern Design'!M32</f>
        <v>12</v>
      </c>
      <c r="M44" s="63">
        <f>'Pattern Design'!N32</f>
        <v>12</v>
      </c>
      <c r="N44" s="63">
        <f>'Pattern Design'!O32</f>
        <v>12</v>
      </c>
      <c r="O44" s="63">
        <f>'Pattern Design'!P32</f>
        <v>12</v>
      </c>
      <c r="P44" s="63">
        <f>'Pattern Design'!Q32</f>
        <v>12</v>
      </c>
      <c r="Q44" s="63">
        <f>'Pattern Design'!R32</f>
        <v>15</v>
      </c>
      <c r="R44" s="63">
        <f>'Pattern Design'!S32</f>
        <v>15</v>
      </c>
      <c r="S44" s="63">
        <f>'Pattern Design'!T32</f>
        <v>15</v>
      </c>
      <c r="T44" s="63">
        <f>'Pattern Design'!U32</f>
        <v>15</v>
      </c>
      <c r="U44" s="63">
        <f>'Pattern Design'!V32</f>
        <v>15</v>
      </c>
      <c r="V44" s="63">
        <f>'Pattern Design'!W32</f>
        <v>15</v>
      </c>
      <c r="W44" s="63">
        <f>'Pattern Design'!X32</f>
        <v>15</v>
      </c>
      <c r="X44" s="63">
        <f>'Pattern Design'!Y32</f>
        <v>15</v>
      </c>
      <c r="Y44" s="63">
        <f>'Pattern Design'!Z32</f>
        <v>15</v>
      </c>
      <c r="Z44" s="63">
        <f>'Pattern Design'!AA32</f>
        <v>12</v>
      </c>
      <c r="AA44" s="63">
        <f>'Pattern Design'!AB32</f>
        <v>12</v>
      </c>
      <c r="AB44" s="63">
        <f>'Pattern Design'!AC32</f>
        <v>12</v>
      </c>
      <c r="AC44" s="63">
        <f>'Pattern Design'!AD32</f>
        <v>12</v>
      </c>
      <c r="AD44" s="63">
        <f>'Pattern Design'!AE32</f>
        <v>12</v>
      </c>
      <c r="AE44" s="63">
        <f>'Pattern Design'!AF32</f>
        <v>8</v>
      </c>
      <c r="AF44" s="63">
        <f>'Pattern Design'!AG32</f>
        <v>8</v>
      </c>
      <c r="AG44" s="63">
        <f>'Pattern Design'!AH32</f>
        <v>8</v>
      </c>
      <c r="AH44" s="63">
        <f>'Pattern Design'!AI32</f>
        <v>8</v>
      </c>
      <c r="AI44" s="63">
        <f>'Pattern Design'!AJ32</f>
        <v>8</v>
      </c>
      <c r="AJ44" s="63">
        <f>'Pattern Design'!AK32</f>
        <v>8</v>
      </c>
      <c r="AK44" s="63">
        <f>'Pattern Design'!AL32</f>
        <v>4</v>
      </c>
      <c r="AL44" s="63">
        <f>'Pattern Design'!AM32</f>
        <v>4</v>
      </c>
      <c r="AM44" s="63">
        <f>'Pattern Design'!AN32</f>
        <v>4</v>
      </c>
      <c r="AN44" s="63">
        <f>'Pattern Design'!AO32</f>
        <v>4</v>
      </c>
    </row>
    <row r="45" spans="1:41">
      <c r="A45">
        <f>'Pattern Design'!W21</f>
        <v>41</v>
      </c>
      <c r="B45" s="63">
        <f>'Pattern Design'!C33</f>
        <v>0</v>
      </c>
      <c r="C45" s="63">
        <f>'Pattern Design'!D33</f>
        <v>0</v>
      </c>
      <c r="D45" s="63">
        <f>'Pattern Design'!E33</f>
        <v>0</v>
      </c>
      <c r="E45" s="63">
        <f>'Pattern Design'!F33</f>
        <v>0</v>
      </c>
      <c r="F45" s="63">
        <f>'Pattern Design'!G33</f>
        <v>0</v>
      </c>
      <c r="G45" s="63">
        <f>'Pattern Design'!H33</f>
        <v>0</v>
      </c>
      <c r="H45" s="63">
        <f>'Pattern Design'!I33</f>
        <v>0</v>
      </c>
      <c r="I45" s="63">
        <f>'Pattern Design'!J33</f>
        <v>0</v>
      </c>
      <c r="J45" s="63">
        <f>'Pattern Design'!K33</f>
        <v>0</v>
      </c>
      <c r="K45" s="63">
        <f>'Pattern Design'!L33</f>
        <v>0</v>
      </c>
      <c r="L45" s="63">
        <f>'Pattern Design'!M33</f>
        <v>0</v>
      </c>
      <c r="M45" s="63">
        <f>'Pattern Design'!N33</f>
        <v>0</v>
      </c>
      <c r="N45" s="63">
        <f>'Pattern Design'!O33</f>
        <v>0</v>
      </c>
      <c r="O45" s="63">
        <f>'Pattern Design'!P33</f>
        <v>0</v>
      </c>
      <c r="P45" s="63">
        <f>'Pattern Design'!Q33</f>
        <v>0</v>
      </c>
      <c r="Q45" s="63">
        <f>'Pattern Design'!R33</f>
        <v>0</v>
      </c>
      <c r="R45" s="63">
        <f>'Pattern Design'!S33</f>
        <v>0</v>
      </c>
      <c r="S45" s="63">
        <f>'Pattern Design'!T33</f>
        <v>0</v>
      </c>
      <c r="T45" s="63">
        <f>'Pattern Design'!U33</f>
        <v>0</v>
      </c>
      <c r="U45" s="63">
        <f>'Pattern Design'!V33</f>
        <v>0</v>
      </c>
      <c r="V45" s="63">
        <f>'Pattern Design'!W33</f>
        <v>0</v>
      </c>
      <c r="W45" s="63">
        <f>'Pattern Design'!X33</f>
        <v>0</v>
      </c>
      <c r="X45" s="63">
        <f>'Pattern Design'!Y33</f>
        <v>0</v>
      </c>
      <c r="Y45" s="63">
        <f>'Pattern Design'!Z33</f>
        <v>0</v>
      </c>
      <c r="Z45" s="63">
        <f>'Pattern Design'!AA33</f>
        <v>0</v>
      </c>
      <c r="AA45" s="63">
        <f>'Pattern Design'!AB33</f>
        <v>0</v>
      </c>
      <c r="AB45" s="63">
        <f>'Pattern Design'!AC33</f>
        <v>0</v>
      </c>
      <c r="AC45" s="63">
        <f>'Pattern Design'!AD33</f>
        <v>0</v>
      </c>
      <c r="AD45" s="63">
        <f>'Pattern Design'!AE33</f>
        <v>0</v>
      </c>
      <c r="AE45" s="63">
        <f>'Pattern Design'!AF33</f>
        <v>0</v>
      </c>
      <c r="AF45" s="63">
        <f>'Pattern Design'!AG33</f>
        <v>0</v>
      </c>
      <c r="AG45" s="63">
        <f>'Pattern Design'!AH33</f>
        <v>0</v>
      </c>
      <c r="AH45" s="63">
        <f>'Pattern Design'!AI33</f>
        <v>0</v>
      </c>
      <c r="AI45" s="63">
        <f>'Pattern Design'!AJ33</f>
        <v>0</v>
      </c>
      <c r="AJ45" s="63">
        <f>'Pattern Design'!AK33</f>
        <v>0</v>
      </c>
      <c r="AK45" s="63">
        <f>'Pattern Design'!AL33</f>
        <v>0</v>
      </c>
      <c r="AL45" s="63">
        <f>'Pattern Design'!AM33</f>
        <v>0</v>
      </c>
      <c r="AM45" s="63">
        <f>'Pattern Design'!AN33</f>
        <v>0</v>
      </c>
      <c r="AN45" s="63">
        <f>'Pattern Design'!AO33</f>
        <v>0</v>
      </c>
    </row>
    <row r="46" spans="1:41">
      <c r="A46">
        <f>'Pattern Design'!AA21</f>
        <v>0</v>
      </c>
      <c r="B46" s="63">
        <f>'Pattern Design'!C34</f>
        <v>0</v>
      </c>
      <c r="C46" s="63">
        <f>'Pattern Design'!D34</f>
        <v>0</v>
      </c>
      <c r="D46" s="63">
        <f>'Pattern Design'!E34</f>
        <v>0</v>
      </c>
      <c r="E46" s="63">
        <f>'Pattern Design'!F34</f>
        <v>0</v>
      </c>
      <c r="F46" s="63">
        <f>'Pattern Design'!G34</f>
        <v>0</v>
      </c>
      <c r="G46" s="63">
        <f>'Pattern Design'!H34</f>
        <v>0</v>
      </c>
      <c r="H46" s="63">
        <f>'Pattern Design'!I34</f>
        <v>0</v>
      </c>
      <c r="I46" s="63">
        <f>'Pattern Design'!J34</f>
        <v>0</v>
      </c>
      <c r="J46" s="63">
        <f>'Pattern Design'!K34</f>
        <v>0</v>
      </c>
      <c r="K46" s="63">
        <f>'Pattern Design'!L34</f>
        <v>0</v>
      </c>
      <c r="L46" s="63">
        <f>'Pattern Design'!M34</f>
        <v>0</v>
      </c>
      <c r="M46" s="63">
        <f>'Pattern Design'!N34</f>
        <v>0</v>
      </c>
      <c r="N46" s="63">
        <f>'Pattern Design'!O34</f>
        <v>0</v>
      </c>
      <c r="O46" s="63">
        <f>'Pattern Design'!P34</f>
        <v>0</v>
      </c>
      <c r="P46" s="63">
        <f>'Pattern Design'!Q34</f>
        <v>0</v>
      </c>
      <c r="Q46" s="63">
        <f>'Pattern Design'!R34</f>
        <v>0</v>
      </c>
      <c r="R46" s="63">
        <f>'Pattern Design'!S34</f>
        <v>0</v>
      </c>
      <c r="S46" s="63">
        <f>'Pattern Design'!T34</f>
        <v>0</v>
      </c>
      <c r="T46" s="63">
        <f>'Pattern Design'!U34</f>
        <v>0</v>
      </c>
      <c r="U46" s="63">
        <f>'Pattern Design'!V34</f>
        <v>0</v>
      </c>
      <c r="V46" s="63">
        <f>'Pattern Design'!W34</f>
        <v>0</v>
      </c>
      <c r="W46" s="63">
        <f>'Pattern Design'!X34</f>
        <v>0</v>
      </c>
      <c r="X46" s="63">
        <f>'Pattern Design'!Y34</f>
        <v>0</v>
      </c>
      <c r="Y46" s="63">
        <f>'Pattern Design'!Z34</f>
        <v>0</v>
      </c>
      <c r="Z46" s="63">
        <f>'Pattern Design'!AA34</f>
        <v>0</v>
      </c>
      <c r="AA46" s="63">
        <f>'Pattern Design'!AB34</f>
        <v>0</v>
      </c>
      <c r="AB46" s="63">
        <f>'Pattern Design'!AC34</f>
        <v>0</v>
      </c>
      <c r="AC46" s="63">
        <f>'Pattern Design'!AD34</f>
        <v>0</v>
      </c>
      <c r="AD46" s="63">
        <f>'Pattern Design'!AE34</f>
        <v>0</v>
      </c>
      <c r="AE46" s="63">
        <f>'Pattern Design'!AF34</f>
        <v>0</v>
      </c>
      <c r="AF46" s="63">
        <f>'Pattern Design'!AG34</f>
        <v>0</v>
      </c>
      <c r="AG46" s="63">
        <f>'Pattern Design'!AH34</f>
        <v>0</v>
      </c>
      <c r="AH46" s="63">
        <f>'Pattern Design'!AI34</f>
        <v>0</v>
      </c>
      <c r="AI46" s="63">
        <f>'Pattern Design'!AJ34</f>
        <v>0</v>
      </c>
      <c r="AJ46" s="63">
        <f>'Pattern Design'!AK34</f>
        <v>0</v>
      </c>
      <c r="AK46" s="63">
        <f>'Pattern Design'!AL34</f>
        <v>0</v>
      </c>
      <c r="AL46" s="63">
        <f>'Pattern Design'!AM34</f>
        <v>0</v>
      </c>
      <c r="AM46" s="63">
        <f>'Pattern Design'!AN34</f>
        <v>0</v>
      </c>
      <c r="AN46" s="63">
        <f>'Pattern Design'!AO34</f>
        <v>0</v>
      </c>
    </row>
    <row r="47" spans="1:41">
      <c r="A47">
        <f>'Pattern Design'!AE21</f>
        <v>0</v>
      </c>
      <c r="B47" s="63">
        <f>'Pattern Design'!C35</f>
        <v>0</v>
      </c>
      <c r="C47" s="63">
        <f>'Pattern Design'!D35</f>
        <v>0</v>
      </c>
      <c r="D47" s="63">
        <f>'Pattern Design'!E35</f>
        <v>0</v>
      </c>
      <c r="E47" s="63">
        <f>'Pattern Design'!F35</f>
        <v>0</v>
      </c>
      <c r="F47" s="63">
        <f>'Pattern Design'!G35</f>
        <v>0</v>
      </c>
      <c r="G47" s="63">
        <f>'Pattern Design'!H35</f>
        <v>0</v>
      </c>
      <c r="H47" s="63">
        <f>'Pattern Design'!I35</f>
        <v>0</v>
      </c>
      <c r="I47" s="63">
        <f>'Pattern Design'!J35</f>
        <v>0</v>
      </c>
      <c r="J47" s="63">
        <f>'Pattern Design'!K35</f>
        <v>0</v>
      </c>
      <c r="K47" s="63">
        <f>'Pattern Design'!L35</f>
        <v>0</v>
      </c>
      <c r="L47" s="63">
        <f>'Pattern Design'!M35</f>
        <v>0</v>
      </c>
      <c r="M47" s="63">
        <f>'Pattern Design'!N35</f>
        <v>0</v>
      </c>
      <c r="N47" s="63">
        <f>'Pattern Design'!O35</f>
        <v>0</v>
      </c>
      <c r="O47" s="63">
        <f>'Pattern Design'!P35</f>
        <v>0</v>
      </c>
      <c r="P47" s="63">
        <f>'Pattern Design'!Q35</f>
        <v>0</v>
      </c>
      <c r="Q47" s="63">
        <f>'Pattern Design'!R35</f>
        <v>0</v>
      </c>
      <c r="R47" s="63">
        <f>'Pattern Design'!S35</f>
        <v>0</v>
      </c>
      <c r="S47" s="63">
        <f>'Pattern Design'!T35</f>
        <v>0</v>
      </c>
      <c r="T47" s="63">
        <f>'Pattern Design'!U35</f>
        <v>0</v>
      </c>
      <c r="U47" s="63">
        <f>'Pattern Design'!V35</f>
        <v>0</v>
      </c>
      <c r="V47" s="63">
        <f>'Pattern Design'!W35</f>
        <v>0</v>
      </c>
      <c r="W47" s="63">
        <f>'Pattern Design'!X35</f>
        <v>0</v>
      </c>
      <c r="X47" s="63">
        <f>'Pattern Design'!Y35</f>
        <v>0</v>
      </c>
      <c r="Y47" s="63">
        <f>'Pattern Design'!Z35</f>
        <v>0</v>
      </c>
      <c r="Z47" s="63">
        <f>'Pattern Design'!AA35</f>
        <v>0</v>
      </c>
      <c r="AA47" s="63">
        <f>'Pattern Design'!AB35</f>
        <v>0</v>
      </c>
      <c r="AB47" s="63">
        <f>'Pattern Design'!AC35</f>
        <v>0</v>
      </c>
      <c r="AC47" s="63">
        <f>'Pattern Design'!AD35</f>
        <v>0</v>
      </c>
      <c r="AD47" s="63">
        <f>'Pattern Design'!AE35</f>
        <v>0</v>
      </c>
      <c r="AE47" s="63">
        <f>'Pattern Design'!AF35</f>
        <v>0</v>
      </c>
      <c r="AF47" s="63">
        <f>'Pattern Design'!AG35</f>
        <v>0</v>
      </c>
      <c r="AG47" s="63">
        <f>'Pattern Design'!AH35</f>
        <v>0</v>
      </c>
      <c r="AH47" s="63">
        <f>'Pattern Design'!AI35</f>
        <v>0</v>
      </c>
      <c r="AI47" s="63">
        <f>'Pattern Design'!AJ35</f>
        <v>0</v>
      </c>
      <c r="AJ47" s="63">
        <f>'Pattern Design'!AK35</f>
        <v>0</v>
      </c>
      <c r="AK47" s="63">
        <f>'Pattern Design'!AL35</f>
        <v>0</v>
      </c>
      <c r="AL47" s="63">
        <f>'Pattern Design'!AM35</f>
        <v>0</v>
      </c>
      <c r="AM47" s="63">
        <f>'Pattern Design'!AN35</f>
        <v>0</v>
      </c>
      <c r="AN47" s="63">
        <f>'Pattern Design'!AO35</f>
        <v>0</v>
      </c>
    </row>
    <row r="48" spans="1:41">
      <c r="A48">
        <f>'Pattern Design'!AI21</f>
        <v>0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baseColWidth="10" defaultColWidth="9.33203125" defaultRowHeight="16"/>
  <cols>
    <col min="1" max="1" width="13.6640625" style="4" bestFit="1" customWidth="1"/>
    <col min="2" max="2" width="27.33203125" style="4" bestFit="1" customWidth="1"/>
    <col min="3" max="3" width="10.33203125" style="4" bestFit="1" customWidth="1"/>
    <col min="4" max="4" width="22.5" style="4" bestFit="1" customWidth="1"/>
    <col min="5" max="5" width="19.6640625" style="4" bestFit="1" customWidth="1"/>
    <col min="6" max="6" width="24.33203125" style="4" bestFit="1" customWidth="1"/>
    <col min="7" max="16384" width="9.33203125" style="4"/>
  </cols>
  <sheetData>
    <row r="1" spans="1:8">
      <c r="A1" s="22"/>
      <c r="B1" s="5" t="s">
        <v>18</v>
      </c>
      <c r="C1" s="22"/>
      <c r="D1" s="5" t="s">
        <v>2</v>
      </c>
      <c r="E1" s="22"/>
      <c r="F1" s="5" t="s">
        <v>3</v>
      </c>
      <c r="G1" s="22"/>
      <c r="H1" s="22"/>
    </row>
    <row r="2" spans="1:8">
      <c r="A2" s="22"/>
      <c r="B2" s="22"/>
      <c r="C2" s="22"/>
      <c r="D2" s="22"/>
      <c r="E2" s="22"/>
      <c r="F2" s="22"/>
      <c r="G2" s="22" t="s">
        <v>29</v>
      </c>
      <c r="H2" s="22">
        <v>0</v>
      </c>
    </row>
    <row r="3" spans="1:8">
      <c r="A3" s="22" t="s">
        <v>121</v>
      </c>
      <c r="B3" s="22" t="s">
        <v>122</v>
      </c>
      <c r="C3" s="22" t="s">
        <v>123</v>
      </c>
      <c r="D3" s="22" t="s">
        <v>124</v>
      </c>
      <c r="E3" s="22" t="s">
        <v>125</v>
      </c>
      <c r="F3" s="22" t="s">
        <v>126</v>
      </c>
      <c r="G3" s="22"/>
      <c r="H3" s="22">
        <v>1</v>
      </c>
    </row>
    <row r="4" spans="1:8">
      <c r="A4" s="22"/>
      <c r="B4" s="22" t="s">
        <v>127</v>
      </c>
      <c r="C4" s="22"/>
      <c r="D4" s="22" t="s">
        <v>128</v>
      </c>
      <c r="E4" s="22"/>
      <c r="F4" s="22" t="s">
        <v>129</v>
      </c>
      <c r="G4" s="22"/>
      <c r="H4" s="22">
        <v>2</v>
      </c>
    </row>
    <row r="5" spans="1:8">
      <c r="A5" s="22"/>
      <c r="B5" s="22"/>
      <c r="C5" s="22"/>
      <c r="D5" s="22" t="s">
        <v>130</v>
      </c>
      <c r="E5" s="22"/>
      <c r="F5" s="22" t="s">
        <v>131</v>
      </c>
      <c r="G5" s="22"/>
      <c r="H5" s="22">
        <v>3</v>
      </c>
    </row>
    <row r="6" spans="1:8">
      <c r="A6" s="22" t="s">
        <v>132</v>
      </c>
      <c r="B6" s="22" t="s">
        <v>133</v>
      </c>
      <c r="C6" s="22"/>
      <c r="D6" s="22"/>
      <c r="E6" s="22"/>
      <c r="F6" s="22" t="s">
        <v>134</v>
      </c>
      <c r="G6" s="22"/>
      <c r="H6" s="22">
        <v>4</v>
      </c>
    </row>
    <row r="7" spans="1:8">
      <c r="A7" s="22"/>
      <c r="B7" s="22" t="s">
        <v>135</v>
      </c>
      <c r="C7" s="22"/>
      <c r="D7" s="22" t="s">
        <v>136</v>
      </c>
      <c r="E7" s="22"/>
      <c r="F7" s="22" t="s">
        <v>137</v>
      </c>
      <c r="G7" s="22"/>
      <c r="H7" s="22">
        <v>5</v>
      </c>
    </row>
    <row r="8" spans="1:8">
      <c r="A8" s="22"/>
      <c r="B8" s="22" t="s">
        <v>138</v>
      </c>
      <c r="C8" s="22" t="s">
        <v>139</v>
      </c>
      <c r="D8" s="22" t="s">
        <v>140</v>
      </c>
      <c r="E8" s="22"/>
      <c r="F8" s="22" t="s">
        <v>141</v>
      </c>
      <c r="G8" s="22"/>
      <c r="H8" s="22">
        <v>6</v>
      </c>
    </row>
    <row r="9" spans="1:8">
      <c r="A9" s="22"/>
      <c r="B9" s="22" t="s">
        <v>142</v>
      </c>
      <c r="C9" s="22"/>
      <c r="D9" s="22" t="s">
        <v>143</v>
      </c>
      <c r="E9" s="22"/>
      <c r="F9" s="22" t="s">
        <v>144</v>
      </c>
      <c r="G9" s="22"/>
      <c r="H9" s="22">
        <v>7</v>
      </c>
    </row>
    <row r="10" spans="1:8">
      <c r="A10" s="22"/>
      <c r="B10" s="22" t="s">
        <v>145</v>
      </c>
      <c r="C10" s="22"/>
      <c r="D10" s="22"/>
      <c r="E10" s="22"/>
      <c r="F10" s="22" t="s">
        <v>146</v>
      </c>
      <c r="G10" s="22"/>
      <c r="H10" s="22">
        <v>8</v>
      </c>
    </row>
    <row r="11" spans="1:8">
      <c r="A11" s="22"/>
      <c r="B11" s="22" t="s">
        <v>147</v>
      </c>
      <c r="C11" s="22" t="s">
        <v>148</v>
      </c>
      <c r="D11" s="22">
        <v>6</v>
      </c>
      <c r="E11" s="22"/>
      <c r="F11" s="22"/>
      <c r="G11" s="22"/>
      <c r="H11" s="22">
        <v>9</v>
      </c>
    </row>
    <row r="12" spans="1:8">
      <c r="A12" s="22"/>
      <c r="B12" s="22" t="s">
        <v>149</v>
      </c>
      <c r="C12" s="22"/>
      <c r="D12" s="22">
        <v>12</v>
      </c>
      <c r="E12" s="22"/>
      <c r="F12" s="22"/>
      <c r="G12" s="22"/>
      <c r="H12" s="22">
        <v>10</v>
      </c>
    </row>
    <row r="13" spans="1:8">
      <c r="A13" s="22"/>
      <c r="B13" s="22" t="s">
        <v>150</v>
      </c>
      <c r="C13" s="22"/>
      <c r="D13" s="22">
        <v>18</v>
      </c>
      <c r="E13" s="22"/>
      <c r="F13" s="22"/>
      <c r="G13" s="22"/>
      <c r="H13" s="22">
        <v>11</v>
      </c>
    </row>
    <row r="14" spans="1:8">
      <c r="A14" s="22"/>
      <c r="B14" s="22" t="s">
        <v>151</v>
      </c>
      <c r="C14" s="22"/>
      <c r="D14" s="22">
        <v>24</v>
      </c>
      <c r="E14" s="22"/>
      <c r="F14" s="22"/>
      <c r="G14" s="22"/>
      <c r="H14" s="22">
        <v>12</v>
      </c>
    </row>
    <row r="15" spans="1:8">
      <c r="A15" s="22"/>
      <c r="B15" s="22" t="s">
        <v>152</v>
      </c>
      <c r="C15" s="22"/>
      <c r="D15" s="22"/>
      <c r="E15" s="22" t="s">
        <v>153</v>
      </c>
      <c r="F15" s="22">
        <v>1</v>
      </c>
      <c r="G15" s="22"/>
      <c r="H15" s="22">
        <v>13</v>
      </c>
    </row>
    <row r="16" spans="1:8">
      <c r="A16" s="22"/>
      <c r="B16" s="22" t="s">
        <v>154</v>
      </c>
      <c r="C16" s="22" t="s">
        <v>155</v>
      </c>
      <c r="D16" s="22" t="s">
        <v>156</v>
      </c>
      <c r="E16" s="22"/>
      <c r="F16" s="22">
        <v>2</v>
      </c>
      <c r="G16" s="22"/>
      <c r="H16" s="22">
        <v>14</v>
      </c>
    </row>
    <row r="17" spans="1:8">
      <c r="A17" s="22"/>
      <c r="B17" s="22"/>
      <c r="C17" s="22"/>
      <c r="D17" s="22" t="s">
        <v>6</v>
      </c>
      <c r="E17" s="22"/>
      <c r="F17" s="22">
        <v>3</v>
      </c>
      <c r="G17" s="22"/>
      <c r="H17" s="22">
        <v>15</v>
      </c>
    </row>
    <row r="18" spans="1:8">
      <c r="A18" s="22"/>
      <c r="B18" s="22"/>
      <c r="C18" s="22"/>
      <c r="D18" s="22"/>
      <c r="E18" s="22"/>
      <c r="F18" s="22">
        <v>4</v>
      </c>
      <c r="G18" s="22"/>
      <c r="H18" s="22">
        <v>16</v>
      </c>
    </row>
    <row r="19" spans="1:8">
      <c r="A19" s="22"/>
      <c r="B19" s="22"/>
      <c r="C19" s="22"/>
      <c r="D19" s="22"/>
      <c r="E19" s="22"/>
      <c r="F19" s="22">
        <v>5</v>
      </c>
      <c r="G19" s="22"/>
      <c r="H19" s="22">
        <v>17</v>
      </c>
    </row>
    <row r="20" spans="1:8">
      <c r="A20" s="22" t="s">
        <v>157</v>
      </c>
      <c r="B20" s="22" t="s">
        <v>158</v>
      </c>
      <c r="C20" s="22" t="s">
        <v>159</v>
      </c>
      <c r="D20" s="22">
        <v>1</v>
      </c>
      <c r="E20" s="22"/>
      <c r="F20" s="22">
        <v>6</v>
      </c>
      <c r="G20" s="22"/>
      <c r="H20" s="22">
        <v>18</v>
      </c>
    </row>
    <row r="21" spans="1:8">
      <c r="A21" s="22"/>
      <c r="B21" s="22" t="s">
        <v>160</v>
      </c>
      <c r="C21" s="22"/>
      <c r="D21" s="22">
        <v>2</v>
      </c>
      <c r="E21" s="22"/>
      <c r="F21" s="22">
        <v>7</v>
      </c>
      <c r="G21" s="22"/>
      <c r="H21" s="22">
        <v>19</v>
      </c>
    </row>
    <row r="22" spans="1:8">
      <c r="A22" s="22"/>
      <c r="B22" s="22" t="s">
        <v>161</v>
      </c>
      <c r="C22" s="22"/>
      <c r="D22" s="22">
        <v>3</v>
      </c>
      <c r="E22" s="22"/>
      <c r="F22" s="22">
        <v>8</v>
      </c>
      <c r="G22" s="22"/>
      <c r="H22" s="22">
        <v>20</v>
      </c>
    </row>
    <row r="23" spans="1:8">
      <c r="A23" s="22"/>
      <c r="B23" s="22"/>
      <c r="C23" s="22"/>
      <c r="D23" s="22">
        <v>4</v>
      </c>
      <c r="E23" s="22"/>
      <c r="F23" s="22">
        <v>9</v>
      </c>
      <c r="G23" s="22"/>
      <c r="H23" s="22" t="s">
        <v>162</v>
      </c>
    </row>
    <row r="24" spans="1:8" ht="23">
      <c r="A24" s="22" t="s">
        <v>163</v>
      </c>
      <c r="B24" s="1" t="s">
        <v>164</v>
      </c>
      <c r="C24" s="22"/>
      <c r="D24" s="22">
        <v>5</v>
      </c>
      <c r="E24" s="22"/>
      <c r="F24" s="22">
        <v>10</v>
      </c>
      <c r="G24" s="22"/>
      <c r="H24" s="22"/>
    </row>
    <row r="25" spans="1:8" ht="23">
      <c r="A25" s="22"/>
      <c r="B25" s="1" t="s">
        <v>165</v>
      </c>
      <c r="C25" s="22"/>
      <c r="D25" s="22">
        <v>6</v>
      </c>
      <c r="E25" s="22"/>
      <c r="F25" s="22">
        <v>11</v>
      </c>
      <c r="G25" s="22"/>
      <c r="H25" s="22"/>
    </row>
    <row r="26" spans="1:8" ht="23">
      <c r="A26" s="22"/>
      <c r="B26" s="1" t="s">
        <v>166</v>
      </c>
      <c r="C26" s="22"/>
      <c r="D26" s="22">
        <v>7</v>
      </c>
      <c r="E26" s="22"/>
      <c r="F26" s="22">
        <v>12</v>
      </c>
      <c r="G26" s="22"/>
      <c r="H26" s="22"/>
    </row>
    <row r="27" spans="1:8" ht="23">
      <c r="A27" s="22"/>
      <c r="B27" s="1" t="s">
        <v>167</v>
      </c>
      <c r="C27" s="22"/>
      <c r="D27" s="22">
        <v>8</v>
      </c>
      <c r="E27" s="22"/>
      <c r="F27" s="22">
        <v>13</v>
      </c>
      <c r="G27" s="22"/>
      <c r="H27" s="22"/>
    </row>
    <row r="28" spans="1:8">
      <c r="A28" s="22"/>
      <c r="B28" s="22"/>
      <c r="C28" s="22"/>
      <c r="D28" s="22">
        <v>9</v>
      </c>
      <c r="E28" s="22"/>
      <c r="F28" s="22">
        <v>14</v>
      </c>
      <c r="G28" s="22"/>
      <c r="H28" s="22"/>
    </row>
    <row r="29" spans="1:8">
      <c r="A29" s="22"/>
      <c r="B29" s="22"/>
      <c r="C29" s="22"/>
      <c r="D29" s="22">
        <v>10</v>
      </c>
      <c r="E29" s="22"/>
      <c r="F29" s="22">
        <v>15</v>
      </c>
      <c r="G29" s="22"/>
      <c r="H29" s="22"/>
    </row>
    <row r="30" spans="1:8">
      <c r="A30" s="22"/>
      <c r="B30" s="22"/>
      <c r="C30" s="22"/>
      <c r="D30" s="22"/>
      <c r="E30" s="22"/>
      <c r="F30" s="22">
        <v>16</v>
      </c>
      <c r="G30" s="22"/>
      <c r="H30" s="22"/>
    </row>
    <row r="31" spans="1:8">
      <c r="A31" s="22"/>
      <c r="B31" s="22"/>
      <c r="C31" s="22" t="s">
        <v>168</v>
      </c>
      <c r="D31" s="22">
        <v>0</v>
      </c>
      <c r="E31" s="22"/>
      <c r="F31" s="22">
        <v>17</v>
      </c>
      <c r="G31" s="22"/>
      <c r="H31" s="22"/>
    </row>
    <row r="32" spans="1:8">
      <c r="A32" s="22"/>
      <c r="B32" s="22"/>
      <c r="C32" s="22"/>
      <c r="D32" s="22">
        <v>1</v>
      </c>
      <c r="E32" s="22"/>
      <c r="F32" s="22">
        <v>18</v>
      </c>
      <c r="G32" s="22"/>
      <c r="H32" s="22"/>
    </row>
    <row r="33" spans="4:6">
      <c r="D33" s="22">
        <v>2</v>
      </c>
      <c r="E33" s="22"/>
      <c r="F33" s="22">
        <v>19</v>
      </c>
    </row>
    <row r="34" spans="4:6">
      <c r="D34" s="22">
        <v>3</v>
      </c>
      <c r="E34" s="22"/>
      <c r="F34" s="22">
        <v>20</v>
      </c>
    </row>
    <row r="35" spans="4:6">
      <c r="D35" s="22">
        <v>4</v>
      </c>
      <c r="E35" s="22"/>
      <c r="F35" s="22">
        <v>21</v>
      </c>
    </row>
    <row r="36" spans="4:6">
      <c r="D36" s="22">
        <v>5</v>
      </c>
      <c r="E36" s="22"/>
      <c r="F36" s="22">
        <v>22</v>
      </c>
    </row>
    <row r="37" spans="4:6">
      <c r="D37" s="22">
        <v>6</v>
      </c>
      <c r="E37" s="22"/>
      <c r="F37" s="22">
        <v>23</v>
      </c>
    </row>
    <row r="38" spans="4:6">
      <c r="D38" s="22">
        <v>7</v>
      </c>
      <c r="E38" s="22"/>
      <c r="F38" s="22">
        <v>24</v>
      </c>
    </row>
    <row r="39" spans="4:6">
      <c r="D39" s="22">
        <v>8</v>
      </c>
      <c r="E39" s="22"/>
      <c r="F39" s="22">
        <v>25</v>
      </c>
    </row>
    <row r="40" spans="4:6">
      <c r="D40" s="22">
        <v>9</v>
      </c>
      <c r="E40" s="22"/>
      <c r="F40" s="22">
        <v>26</v>
      </c>
    </row>
    <row r="41" spans="4:6">
      <c r="D41" s="22">
        <v>10</v>
      </c>
      <c r="E41" s="22"/>
      <c r="F41" s="22">
        <v>27</v>
      </c>
    </row>
    <row r="42" spans="4:6">
      <c r="D42" s="22">
        <v>11</v>
      </c>
      <c r="E42" s="22"/>
      <c r="F42" s="22">
        <v>28</v>
      </c>
    </row>
    <row r="43" spans="4:6">
      <c r="D43" s="22">
        <v>12</v>
      </c>
      <c r="E43" s="22"/>
      <c r="F43" s="22">
        <v>29</v>
      </c>
    </row>
    <row r="44" spans="4:6">
      <c r="D44" s="22">
        <v>13</v>
      </c>
      <c r="E44" s="22"/>
      <c r="F44" s="22">
        <v>30</v>
      </c>
    </row>
    <row r="45" spans="4:6">
      <c r="D45" s="22">
        <v>14</v>
      </c>
      <c r="E45" s="22"/>
      <c r="F45" s="22">
        <v>31</v>
      </c>
    </row>
    <row r="46" spans="4:6">
      <c r="D46" s="22">
        <v>15</v>
      </c>
      <c r="E46" s="22"/>
      <c r="F46" s="22">
        <v>32</v>
      </c>
    </row>
    <row r="47" spans="4:6">
      <c r="D47" s="22">
        <v>16</v>
      </c>
      <c r="E47" s="22"/>
      <c r="F47" s="22">
        <v>33</v>
      </c>
    </row>
    <row r="48" spans="4:6">
      <c r="D48" s="22">
        <v>17</v>
      </c>
      <c r="E48" s="22"/>
      <c r="F48" s="22">
        <v>34</v>
      </c>
    </row>
    <row r="49" spans="4:6">
      <c r="D49" s="22">
        <v>18</v>
      </c>
      <c r="E49" s="22"/>
      <c r="F49" s="22">
        <v>35</v>
      </c>
    </row>
    <row r="50" spans="4:6">
      <c r="D50" s="22">
        <v>19</v>
      </c>
      <c r="E50" s="22"/>
      <c r="F50" s="22">
        <v>36</v>
      </c>
    </row>
    <row r="51" spans="4:6">
      <c r="D51" s="22">
        <v>20</v>
      </c>
      <c r="E51" s="22"/>
      <c r="F51" s="22">
        <v>37</v>
      </c>
    </row>
    <row r="52" spans="4:6">
      <c r="D52" s="22">
        <v>21</v>
      </c>
      <c r="E52" s="22"/>
      <c r="F52" s="22">
        <v>38</v>
      </c>
    </row>
    <row r="53" spans="4:6">
      <c r="D53" s="22">
        <v>22</v>
      </c>
      <c r="E53" s="22"/>
      <c r="F53" s="22">
        <v>39</v>
      </c>
    </row>
    <row r="54" spans="4:6">
      <c r="D54" s="22">
        <v>23</v>
      </c>
      <c r="E54" s="22"/>
      <c r="F54" s="22">
        <v>40</v>
      </c>
    </row>
    <row r="55" spans="4:6">
      <c r="D55" s="22">
        <v>24</v>
      </c>
      <c r="E55" s="22"/>
      <c r="F55" s="22">
        <v>41</v>
      </c>
    </row>
    <row r="56" spans="4:6">
      <c r="D56" s="22">
        <v>25</v>
      </c>
      <c r="E56" s="22"/>
      <c r="F56" s="22">
        <v>42</v>
      </c>
    </row>
    <row r="57" spans="4:6">
      <c r="D57" s="22">
        <v>26</v>
      </c>
      <c r="E57" s="22"/>
      <c r="F57" s="22">
        <v>43</v>
      </c>
    </row>
    <row r="58" spans="4:6">
      <c r="D58" s="22">
        <v>27</v>
      </c>
      <c r="E58" s="22"/>
      <c r="F58" s="22">
        <v>44</v>
      </c>
    </row>
    <row r="59" spans="4:6">
      <c r="D59" s="22">
        <v>28</v>
      </c>
      <c r="E59" s="22"/>
      <c r="F59" s="22">
        <v>45</v>
      </c>
    </row>
    <row r="60" spans="4:6">
      <c r="D60" s="22">
        <v>29</v>
      </c>
      <c r="E60" s="22"/>
      <c r="F60" s="22">
        <v>46</v>
      </c>
    </row>
    <row r="61" spans="4:6">
      <c r="D61" s="22">
        <v>30</v>
      </c>
      <c r="E61" s="22"/>
      <c r="F61" s="22">
        <v>47</v>
      </c>
    </row>
    <row r="62" spans="4:6">
      <c r="D62" s="22">
        <v>31</v>
      </c>
      <c r="E62" s="22"/>
      <c r="F62" s="22">
        <v>48</v>
      </c>
    </row>
    <row r="63" spans="4:6">
      <c r="D63" s="22">
        <v>32</v>
      </c>
      <c r="E63" s="22"/>
      <c r="F63" s="22">
        <v>49</v>
      </c>
    </row>
    <row r="64" spans="4:6">
      <c r="D64" s="22">
        <v>33</v>
      </c>
      <c r="E64" s="22"/>
      <c r="F64" s="22">
        <v>50</v>
      </c>
    </row>
    <row r="65" spans="4:6">
      <c r="D65" s="22">
        <v>34</v>
      </c>
      <c r="E65" s="22"/>
      <c r="F65" s="22">
        <v>51</v>
      </c>
    </row>
    <row r="66" spans="4:6">
      <c r="D66" s="22">
        <v>35</v>
      </c>
      <c r="E66" s="22"/>
      <c r="F66" s="22">
        <v>52</v>
      </c>
    </row>
    <row r="67" spans="4:6">
      <c r="D67" s="22">
        <v>36</v>
      </c>
      <c r="E67" s="22"/>
      <c r="F67" s="22">
        <v>53</v>
      </c>
    </row>
    <row r="68" spans="4:6">
      <c r="D68" s="22">
        <v>37</v>
      </c>
      <c r="E68" s="22"/>
      <c r="F68" s="22">
        <v>54</v>
      </c>
    </row>
    <row r="69" spans="4:6">
      <c r="D69" s="22">
        <v>38</v>
      </c>
      <c r="E69" s="22"/>
      <c r="F69" s="22">
        <v>55</v>
      </c>
    </row>
    <row r="70" spans="4:6">
      <c r="D70" s="22">
        <v>39</v>
      </c>
      <c r="E70" s="22"/>
      <c r="F70" s="22">
        <v>56</v>
      </c>
    </row>
    <row r="71" spans="4:6">
      <c r="D71" s="22">
        <v>40</v>
      </c>
      <c r="E71" s="22"/>
      <c r="F71" s="22">
        <v>57</v>
      </c>
    </row>
    <row r="72" spans="4:6">
      <c r="D72" s="22">
        <v>41</v>
      </c>
      <c r="E72" s="22"/>
      <c r="F72" s="22"/>
    </row>
    <row r="73" spans="4:6">
      <c r="D73" s="22">
        <v>42</v>
      </c>
      <c r="E73" s="22"/>
      <c r="F73" s="22"/>
    </row>
    <row r="74" spans="4:6">
      <c r="D74" s="22">
        <v>43</v>
      </c>
      <c r="E74" s="22"/>
      <c r="F74" s="22"/>
    </row>
    <row r="75" spans="4:6">
      <c r="D75" s="22">
        <v>44</v>
      </c>
      <c r="E75" s="22"/>
      <c r="F75" s="22"/>
    </row>
    <row r="76" spans="4:6">
      <c r="D76" s="22">
        <v>45</v>
      </c>
      <c r="E76" s="22"/>
      <c r="F76" s="22"/>
    </row>
    <row r="77" spans="4:6">
      <c r="D77" s="22">
        <v>46</v>
      </c>
      <c r="E77" s="22"/>
      <c r="F77" s="22"/>
    </row>
    <row r="78" spans="4:6">
      <c r="D78" s="22">
        <v>47</v>
      </c>
      <c r="E78" s="22"/>
      <c r="F78" s="22"/>
    </row>
    <row r="79" spans="4:6">
      <c r="D79" s="22">
        <v>48</v>
      </c>
      <c r="E79" s="22"/>
      <c r="F79" s="22"/>
    </row>
    <row r="80" spans="4:6">
      <c r="D80" s="22">
        <v>49</v>
      </c>
      <c r="E80" s="22"/>
      <c r="F80" s="22"/>
    </row>
    <row r="81" spans="4:4">
      <c r="D81" s="22">
        <v>50</v>
      </c>
    </row>
    <row r="82" spans="4:4">
      <c r="D82" s="22">
        <v>51</v>
      </c>
    </row>
    <row r="83" spans="4:4">
      <c r="D83" s="22">
        <v>52</v>
      </c>
    </row>
    <row r="84" spans="4:4">
      <c r="D84" s="22">
        <v>53</v>
      </c>
    </row>
    <row r="85" spans="4:4">
      <c r="D85" s="22">
        <v>54</v>
      </c>
    </row>
    <row r="86" spans="4:4">
      <c r="D86" s="22">
        <v>55</v>
      </c>
    </row>
    <row r="87" spans="4:4">
      <c r="D87" s="22">
        <v>56</v>
      </c>
    </row>
    <row r="88" spans="4:4">
      <c r="D88" s="22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Split</vt:lpstr>
      <vt:lpstr>Start</vt:lpstr>
      <vt:lpstr>Start_oil</vt:lpstr>
      <vt:lpstr>transition</vt:lpstr>
      <vt:lpstr>'Lengthwise Ratio'!Utskriftsområde</vt:lpstr>
      <vt:lpstr>'Pattern Design'!Utskriftsområde</vt:lpstr>
      <vt:lpstr>'Pattern Graph'!Utskriftsområde</vt:lpstr>
      <vt:lpstr>'Ratio Detail'!Utskriftsområde</vt:lpstr>
    </vt:vector>
  </TitlesOfParts>
  <Manager/>
  <Company>BB&amp;B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Trey Brown</dc:creator>
  <cp:keywords/>
  <dc:description/>
  <cp:lastModifiedBy>Hämnäs, Ulf</cp:lastModifiedBy>
  <cp:revision/>
  <cp:lastPrinted>2021-04-15T13:01:29Z</cp:lastPrinted>
  <dcterms:created xsi:type="dcterms:W3CDTF">2009-04-28T15:21:37Z</dcterms:created>
  <dcterms:modified xsi:type="dcterms:W3CDTF">2021-04-15T13:01:32Z</dcterms:modified>
  <cp:category/>
  <cp:contentStatus/>
</cp:coreProperties>
</file>